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ad Me" sheetId="2" state="visible" r:id="rId4"/>
    <sheet name="Checklist" sheetId="3" state="visible" r:id="rId5"/>
    <sheet name="Summary" sheetId="4" state="visible" r:id="rId6"/>
    <sheet name="Sources" sheetId="5" state="visible" r:id="rId7"/>
  </sheets>
  <definedNames>
    <definedName function="false" hidden="false" localSheetId="2" name="_xlnm.Print_Titles" vbProcedure="false">Checklist!$1:$1</definedName>
    <definedName function="false" hidden="true" localSheetId="2" name="_xlnm._FilterDatabase" vbProcedure="false">Checklist!$A$1:$P$70</definedName>
    <definedName function="false" hidden="false" localSheetId="0" name="_xlnm.Print_Area" vbProcedure="false">Cover!$A$1:$D$33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<sst xmlns="http://schemas.openxmlformats.org/spreadsheetml/2006/main" count="901" uniqueCount="560">
  <si>
    <t xml:space="preserve">ROOTGUARD</t>
  </si>
  <si>
    <t xml:space="preserve">SECURITY</t>
  </si>
  <si>
    <t xml:space="preserve">Microsoft 365 Security Baseline Checklist</t>
  </si>
  <si>
    <t xml:space="preserve">Where each setting lives, what secure looks like, and the export that proves it.</t>
  </si>
  <si>
    <t xml:space="preserve">DOCUMENT CONTROL</t>
  </si>
  <si>
    <t xml:space="preserve">Document ID</t>
  </si>
  <si>
    <t xml:space="preserve">FRM-M365-001</t>
  </si>
  <si>
    <t xml:space="preserve">Version</t>
  </si>
  <si>
    <t xml:space="preserve">1.0</t>
  </si>
  <si>
    <t xml:space="preserve">Classification</t>
  </si>
  <si>
    <t xml:space="preserve">Public. Free to use and to share.</t>
  </si>
  <si>
    <t xml:space="preserve">Owner</t>
  </si>
  <si>
    <t xml:space="preserve">RootGuard Security</t>
  </si>
  <si>
    <t xml:space="preserve">Your copy</t>
  </si>
  <si>
    <t xml:space="preserve">Yours to keep. Nothing is sent anywhere.</t>
  </si>
  <si>
    <t xml:space="preserve">WHAT THIS IS</t>
  </si>
  <si>
    <t xml:space="preserve">A checklist of the Microsoft 365 settings that matter most in a small or mid-size tenant, each with where to check it, the export that proves it, the license it needs, and the common way it looks done when it is not. Every row cites the CISA Secure Cloud Business Applications (SCuBA) baseline policy it is drawn from.</t>
  </si>
  <si>
    <t xml:space="preserve">WHAT IT IS NOT</t>
  </si>
  <si>
    <t xml:space="preserve">Not a configuration guide and not a substitute for running CISA's ScubaGear tool. It does not change anything in your tenant. Marking a row Met records what you believe; the evidence column is what makes it true.</t>
  </si>
  <si>
    <t xml:space="preserve">HOW TO USE IT</t>
  </si>
  <si>
    <t xml:space="preserve">1.</t>
  </si>
  <si>
    <t xml:space="preserve">Start with the Critical rows. They are the settings most often found switched off or in report-only.</t>
  </si>
  <si>
    <t xml:space="preserve">2.</t>
  </si>
  <si>
    <t xml:space="preserve">For each row, check the setting where the row says, and save the export it names. A screenshot proves less than an export.</t>
  </si>
  <si>
    <t xml:space="preserve">3.</t>
  </si>
  <si>
    <t xml:space="preserve">Set Status. Met only when the evidence covers the whole population named in the row, not a sample.</t>
  </si>
  <si>
    <t xml:space="preserve">4.</t>
  </si>
  <si>
    <t xml:space="preserve">Read the Common trap column before marking anything Met. It describes how the setting looks done when it is not.</t>
  </si>
  <si>
    <t xml:space="preserve">5.</t>
  </si>
  <si>
    <t xml:space="preserve">Check the License column. Not applicable is for a feature you do not license, and it should be a decision, not a default.</t>
  </si>
  <si>
    <t xml:space="preserve">IF YOU WANT THIS CHECKED</t>
  </si>
  <si>
    <t xml:space="preserve">Filling this in tells you what your tenant is set to. Whether those settings hold against your users, exclusions and licensing is a different question. Send us a completed copy and we will go through it.</t>
  </si>
  <si>
    <t xml:space="preserve">contact@rootguardsecurity.com</t>
  </si>
  <si>
    <t xml:space="preserve">rootguardsecurity.com</t>
  </si>
  <si>
    <t xml:space="preserve">Independent security assurance and editable documentation.</t>
  </si>
  <si>
    <t xml:space="preserve">Free from RootGuard Security. Yours to keep, adapt and use.</t>
  </si>
  <si>
    <t xml:space="preserve">What this is</t>
  </si>
  <si>
    <t xml:space="preserve">A tenant configuration checklist for organizations without a dedicated Microsoft 365 security engineer. It covers identity, email, email security, collaboration, Teams and audit logging.</t>
  </si>
  <si>
    <t xml:space="preserve">Where the rows come from</t>
  </si>
  <si>
    <t xml:space="preserve">Source baseline</t>
  </si>
  <si>
    <t xml:space="preserve">CISA Secure Cloud Business Applications (SCuBA) Microsoft 365 secure configuration baselines, repository github.com/cisagov/ScubaGear, read on 2026-10-16 from the main branch. Each row's SCuBA ID is the policy it is drawn from. The wording is ours; the requirement is CISA's.</t>
  </si>
  <si>
    <t xml:space="preserve">Security Suite IDs</t>
  </si>
  <si>
    <t xml:space="preserve">On the current main branch CISA has moved the former Defender policies and most Exchange Online policies 8 to 17 into a new Security Suite baseline (MS.SECURITYSUITE). ScubaGear version 1.8.0 and earlier report the older MS.DEFENDER, MS.EXO and MS.TEAMS IDs. The 'ID in ScubaGear 1.8.0 and earlier' column gives the IDs each row was reworked from, taken from CISA's removed policies record. Where CISA reworked a group of old policies into a group of new ones, every old ID in the group is listed. 'Same' means the ID did not change.</t>
  </si>
  <si>
    <t xml:space="preserve">Where to check</t>
  </si>
  <si>
    <t xml:space="preserve">Admin center paths and PowerShell cmdlets were confirmed on Microsoft Learn. Microsoft renames portal menus often; if a path does not match, search the setting name on Microsoft Learn. The Sources sheet lists every page used.</t>
  </si>
  <si>
    <t xml:space="preserve">What was left out</t>
  </si>
  <si>
    <t xml:space="preserve">Policies that assume a federal agency, a security operations center, Intune device enrollment, Power Platform or Power BI were left out to keep the list to what a small or mid-size tenant can act on. They are named on the Sources sheet.</t>
  </si>
  <si>
    <t xml:space="preserve">How to read the columns</t>
  </si>
  <si>
    <t xml:space="preserve">Priority</t>
  </si>
  <si>
    <t xml:space="preserve">Critical and High rows are SHALL requirements in the SCuBA baseline. Medium rows are SHOULD.</t>
  </si>
  <si>
    <t xml:space="preserve">Evidence</t>
  </si>
  <si>
    <t xml:space="preserve">The export that proves the setting and the population it must cover. A setting that applies to every user is not evidenced by a policy that excludes a third of them.</t>
  </si>
  <si>
    <t xml:space="preserve">Common trap</t>
  </si>
  <si>
    <t xml:space="preserve">The usual way a setting looks done and is not: a policy in report-only, MFA registered but not enforced, an exclusion group that has grown.</t>
  </si>
  <si>
    <t xml:space="preserve">Status</t>
  </si>
  <si>
    <t xml:space="preserve">Met, Partly met, Not met, Not applicable, Not checked. The Summary sheet counts them.</t>
  </si>
  <si>
    <t xml:space="preserve">What this will not do</t>
  </si>
  <si>
    <t xml:space="preserve">It will not tell you whether a setting is right for your organization, and it will not detect a setting that has drifted since you checked it. Re-check at planned intervals, and not less than quarterly for Critical rows.</t>
  </si>
  <si>
    <t xml:space="preserve">#</t>
  </si>
  <si>
    <t xml:space="preserve">Area</t>
  </si>
  <si>
    <t xml:space="preserve">SCuBA ID</t>
  </si>
  <si>
    <t xml:space="preserve">ID in ScubaGear 1.8.0 and earlier</t>
  </si>
  <si>
    <t xml:space="preserve">Requirement</t>
  </si>
  <si>
    <t xml:space="preserve">Why it matters</t>
  </si>
  <si>
    <t xml:space="preserve">Evidence, and the population it must cover</t>
  </si>
  <si>
    <t xml:space="preserve">License needed</t>
  </si>
  <si>
    <t xml:space="preserve">Evidence location</t>
  </si>
  <si>
    <t xml:space="preserve">Checked by</t>
  </si>
  <si>
    <t xml:space="preserve">Date checked</t>
  </si>
  <si>
    <t xml:space="preserve">Notes</t>
  </si>
  <si>
    <t xml:space="preserve">Identity</t>
  </si>
  <si>
    <t xml:space="preserve">MS.AAD.1.1v1</t>
  </si>
  <si>
    <t xml:space="preserve">Same</t>
  </si>
  <si>
    <t xml:space="preserve">A Conditional Access policy blocks legacy authentication (Exchange ActiveSync and other legacy clients) for all users and all resources.</t>
  </si>
  <si>
    <t xml:space="preserve">Legacy protocols cannot perform MFA, so password spray and credential stuffing succeed against them even when MFA is enforced elsewhere.</t>
  </si>
  <si>
    <t xml:space="preserve">Admin center: Microsoft Entra admin center &gt; Entra ID &gt; Conditional Access &gt; Policies; client apps condition set to Exchange ActiveSync clients and Other clients, grant Block access. PowerShell: Get-MgIdentityConditionalAccessPolicy (Microsoft Graph, scope Policy.Read.All); check State, Conditions and GrantControls</t>
  </si>
  <si>
    <t xml:space="preserve">Export of the Conditional Access policy (JSON from Get-MgIdentityConditionalAccessPolicy) showing State = enabled, with the list of excluded users and groups; population: every user account in the tenant, with each exclusion named and justified</t>
  </si>
  <si>
    <t xml:space="preserve">Entra ID P1 (included in Microsoft 365 Business Premium); without P1, security defaults provide a fixed equivalent</t>
  </si>
  <si>
    <t xml:space="preserve">Critical</t>
  </si>
  <si>
    <t xml:space="preserve">Policy left in Report-only mode, which logs but does not block; or a broad exclusion group that has grown to include ordinary users.</t>
  </si>
  <si>
    <t xml:space="preserve">Not checked</t>
  </si>
  <si>
    <t xml:space="preserve">MS.AAD.2.1v1</t>
  </si>
  <si>
    <t xml:space="preserve">A Conditional Access policy blocks access for users that Microsoft Entra ID Protection rates as high risk.</t>
  </si>
  <si>
    <t xml:space="preserve">Stops an account with leaked credentials or confirmed compromise indicators from continuing to sign in before an administrator investigates.</t>
  </si>
  <si>
    <t xml:space="preserve">Admin center: Microsoft Entra admin center &gt; Entra ID &gt; Conditional Access &gt; Policies; Conditions &gt; User risk set to High, grant Block access. PowerShell: Get-MgIdentityConditionalAccessPolicy (Microsoft Graph, scope Policy.Read.All); check State, Conditions and GrantControls</t>
  </si>
  <si>
    <t xml:space="preserve">Entra ID P2</t>
  </si>
  <si>
    <t xml:space="preserve">Relying on the legacy ID Protection user risk policy, which Microsoft Learn states is retired on October 1, 2026; the control must exist as a Conditional Access policy.</t>
  </si>
  <si>
    <t xml:space="preserve">MS.AAD.2.3v1</t>
  </si>
  <si>
    <t xml:space="preserve">A Conditional Access policy blocks sign-ins that ID Protection rates as high risk.</t>
  </si>
  <si>
    <t xml:space="preserve">Blocks sign-ins from anonymizing infrastructure, impossible travel and token anomalies that indicate an attacker rather than the user.</t>
  </si>
  <si>
    <t xml:space="preserve">Admin center: Microsoft Entra admin center &gt; Entra ID &gt; Conditional Access &gt; Policies; Conditions &gt; Sign-in risk set to High, grant Block access. PowerShell: Get-MgIdentityConditionalAccessPolicy (Microsoft Graph, scope Policy.Read.All); check State, Conditions and GrantControls</t>
  </si>
  <si>
    <t xml:space="preserve">User risk and sign-in risk combined in one policy, which Microsoft Learn advises against; create separate policies.</t>
  </si>
  <si>
    <t xml:space="preserve">MS.AAD.3.2v2</t>
  </si>
  <si>
    <t xml:space="preserve">A Conditional Access policy requires MFA (or an MFA authentication strength) for all users and all resources.</t>
  </si>
  <si>
    <t xml:space="preserve">A stolen or guessed password alone is enough to take over a mailbox and its data when MFA is not enforced at sign-in.</t>
  </si>
  <si>
    <t xml:space="preserve">Admin center: Microsoft Entra admin center &gt; Entra ID &gt; Conditional Access &gt; Policies; Grant &gt; Require multifactor authentication or Require authentication strength. PowerShell: Get-MgIdentityConditionalAccessPolicy (Microsoft Graph, scope Policy.Read.All); check State, Conditions and GrantControls</t>
  </si>
  <si>
    <t xml:space="preserve">Users registered for MFA but never required to use it; per-user MFA shown as Enabled rather than Enforced; or the policy targets selected apps instead of All resources.</t>
  </si>
  <si>
    <t xml:space="preserve">MS.AAD.3.6v1</t>
  </si>
  <si>
    <t xml:space="preserve">A Conditional Access policy requires phishing-resistant MFA for every highly privileged role.</t>
  </si>
  <si>
    <t xml:space="preserve">Administrator accounts are the highest-value phishing target; one relayed MFA prompt can hand an attacker the whole tenant.</t>
  </si>
  <si>
    <t xml:space="preserve">Admin center: Microsoft Entra admin center &gt; Entra ID &gt; Conditional Access &gt; Policies; Users &gt; Directory roles includes each highly privileged role, Grant &gt; Require authentication strength &gt; Phishing-resistant MFA. PowerShell: Get-MgIdentityConditionalAccessPolicy (Microsoft Graph, scope Policy.Read.All); check State, Conditions and GrantControls</t>
  </si>
  <si>
    <t xml:space="preserve">Export of the Conditional Access policy (JSON from Get-MgIdentityConditionalAccessPolicy) showing State = enabled, with the list of excluded users and groups; population: every user account in the tenant, with each exclusion named and justified; the included roles must cover at least Global, Privileged Role, User, SharePoint, Exchange, Hybrid Identity, Application and Cloud Application Administrator</t>
  </si>
  <si>
    <t xml:space="preserve">Policy scoped to Global Administrator only, leaving the other highly privileged roles on weaker MFA.</t>
  </si>
  <si>
    <t xml:space="preserve">MS.AAD.5.2v1</t>
  </si>
  <si>
    <t xml:space="preserve">User consent to applications is disabled, or limited to verified publishers requesting permissions classified as low risk.</t>
  </si>
  <si>
    <t xml:space="preserve">Consent phishing gets a user to grant a malicious app mail and file access that survives a password reset and MFA.</t>
  </si>
  <si>
    <t xml:space="preserve">Admin center: Microsoft Entra admin center &gt; Enterprise apps &gt; Consent and permissions &gt; User consent settings. PowerShell: Get-MgPolicyAuthorizationPolicy, DefaultUserRolePermissions.PermissionGrantPoliciesAssigned (an empty list means user consent is disabled)</t>
  </si>
  <si>
    <t xml:space="preserve">Screenshot of User consent settings or the PermissionGrantPoliciesAssigned output; population: the tenant-wide setting, plus the list of existing delegated grants reviewed once</t>
  </si>
  <si>
    <t xml:space="preserve">All plans</t>
  </si>
  <si>
    <t xml:space="preserve">Setting tightened today while apps that users consented to in the past keep their grants; existing consents must be reviewed separately.</t>
  </si>
  <si>
    <t xml:space="preserve">MS.AAD.7.1v1</t>
  </si>
  <si>
    <t xml:space="preserve">Between two and eight users hold the Global Administrator role, counting direct, group-based and PIM eligible assignments once each.</t>
  </si>
  <si>
    <t xml:space="preserve">Fewer than two risks lockout; more than eight widens the set of accounts whose compromise gives full control of the tenant.</t>
  </si>
  <si>
    <t xml:space="preserve">Admin center: Microsoft Entra admin center &gt; Roles and admins &gt; Global Administrator &gt; Assignments (Eligible and Active tabs); include members of role-assignable groups and PIM eligible assignments</t>
  </si>
  <si>
    <t xml:space="preserve">Export of Global Administrator assignments, including members of any assigned group; population: every direct, group and eligible assignment</t>
  </si>
  <si>
    <t xml:space="preserve">Counting only direct assignments while a role-assignable group holding the role has more members.</t>
  </si>
  <si>
    <t xml:space="preserve">MS.AAD.3.1v1</t>
  </si>
  <si>
    <t xml:space="preserve">A Conditional Access policy requires the built-in Phishing-resistant MFA authentication strength for all users and all resources.</t>
  </si>
  <si>
    <t xml:space="preserve">Push, SMS and OTP codes can be relayed by adversary-in-the-middle phishing kits; FIDO2 keys, Windows Hello for Business and multifactor certificate authentication cannot.</t>
  </si>
  <si>
    <t xml:space="preserve">Admin center: Microsoft Entra admin center &gt; Entra ID &gt; Conditional Access &gt; Policies; Grant &gt; Require authentication strength &gt; Phishing-resistant MFA. PowerShell: Get-MgIdentityConditionalAccessPolicy (Microsoft Graph, scope Policy.Read.All); check State, Conditions and GrantControls</t>
  </si>
  <si>
    <t xml:space="preserve">Export of the Conditional Access policy (JSON from Get-MgIdentityConditionalAccessPolicy) showing State = enabled, with the list of excluded users and groups; population: every user account in the tenant, with each exclusion named and justified, plus the Authentication methods registration report showing which users have a phishing-resistant method registered</t>
  </si>
  <si>
    <t xml:space="preserve">High</t>
  </si>
  <si>
    <t xml:space="preserve">Policy enforced while most users have no phishing-resistant method registered, so it is scoped to a pilot group only and the rest of the tenant sits outside it.</t>
  </si>
  <si>
    <t xml:space="preserve">MS.AAD.3.3v2</t>
  </si>
  <si>
    <t xml:space="preserve">If Microsoft Authenticator is enabled, push and passwordless notifications show the application name and geographic location.</t>
  </si>
  <si>
    <t xml:space="preserve">Context in the prompt lets a user recognize and reject an MFA fatigue or unexpected sign-in attempt.</t>
  </si>
  <si>
    <t xml:space="preserve">Admin center: Microsoft Entra admin center &gt; Entra ID &gt; Authentication methods &gt; Microsoft Authenticator &gt; Configure. PowerShell: Get-MgPolicyAuthenticationMethodPolicy, Microsoft Authenticator configuration</t>
  </si>
  <si>
    <t xml:space="preserve">Screenshot of the Microsoft Authenticator Configure tab showing both context options Enabled and targeted to All users; population: all users</t>
  </si>
  <si>
    <t xml:space="preserve">Context enabled for a test group only, while the remaining users still receive bare approve or deny prompts.</t>
  </si>
  <si>
    <t xml:space="preserve">MS.AAD.3.4v1</t>
  </si>
  <si>
    <t xml:space="preserve">The Authentication methods policy Manage migration setting is set to Migration complete.</t>
  </si>
  <si>
    <t xml:space="preserve">While migration is incomplete, methods disabled in the new policy can still be allowed through the legacy MFA and SSPR policies.</t>
  </si>
  <si>
    <t xml:space="preserve">Admin center: Microsoft Entra admin center &gt; Entra ID &gt; Authentication methods &gt; Policies &gt; Manage migration. PowerShell: Get-MgPolicyAuthenticationMethodPolicy, property PolicyMigrationState (the value ScubaGear reads)</t>
  </si>
  <si>
    <t xml:space="preserve">Screenshot or PolicyMigrationState output showing migrationComplete; population: the tenant-wide setting</t>
  </si>
  <si>
    <t xml:space="preserve">Left at Migration in progress, which Microsoft Learn describes as applying both the new and legacy policies.</t>
  </si>
  <si>
    <t xml:space="preserve">MS.AAD.3.5v2</t>
  </si>
  <si>
    <t xml:space="preserve">The SMS, voice call and email one-time passcode authentication methods are disabled.</t>
  </si>
  <si>
    <t xml:space="preserve">SMS and voice codes are exposed to SIM swap and interception, and email OTP ties account recovery to a mailbox that may already be compromised.</t>
  </si>
  <si>
    <t xml:space="preserve">Admin center: Microsoft Entra admin center &gt; Entra ID &gt; Authentication methods &gt; Policies; SMS, Voice call and Email OTP each show Enabled = No. PowerShell: Get-MgPolicyAuthenticationMethodPolicy, AuthenticationMethodConfigurations</t>
  </si>
  <si>
    <t xml:space="preserve">Screenshot of the Authentication methods Policies page, or the exported method configurations, showing the three methods disabled; population: the tenant-wide policy</t>
  </si>
  <si>
    <t xml:space="preserve">Methods disabled in the Authentication methods policy but still allowed in the legacy per-user MFA settings because migration is not complete (see MS.AAD.3.4v1).</t>
  </si>
  <si>
    <t xml:space="preserve">MS.AAD.5.1v1</t>
  </si>
  <si>
    <t xml:space="preserve">Only administrators can register applications in the tenant.</t>
  </si>
  <si>
    <t xml:space="preserve">Prevents ordinary users from creating app registrations that an attacker can use to hold persistent, credential-independent access.</t>
  </si>
  <si>
    <t xml:space="preserve">Admin center: Microsoft Entra admin center &gt; Users &gt; User settings &gt; Users can register applications = No. PowerShell: Get-MgPolicyAuthorizationPolicy, DefaultUserRolePermissions.AllowedToCreateApps = False</t>
  </si>
  <si>
    <t xml:space="preserve">Screenshot of User settings or the authorization policy output showing AllowedToCreateApps False; population: the tenant-wide default user role</t>
  </si>
  <si>
    <t xml:space="preserve">MS.AAD.5.3v1</t>
  </si>
  <si>
    <t xml:space="preserve">The admin consent workflow is enabled with a named group of reviewers.</t>
  </si>
  <si>
    <t xml:space="preserve">Without a request route, users blocked from consenting look for workarounds or administrators grant consent ad hoc without review.</t>
  </si>
  <si>
    <t xml:space="preserve">Admin center: Microsoft Entra admin center &gt; Enterprise apps &gt; Consent and permissions &gt; Admin consent settings. PowerShell: Get-MgPolicyAdminConsentRequestPolicy, IsEnabled and reviewers</t>
  </si>
  <si>
    <t xml:space="preserve">Screenshot of Admin consent settings showing requests enabled and the reviewer group, with that group's membership; population: the tenant-wide setting</t>
  </si>
  <si>
    <t xml:space="preserve">Workflow enabled but the reviewer group is empty or contains only departed staff, so requests expire unanswered.</t>
  </si>
  <si>
    <t xml:space="preserve">MS.AAD.6.1v1</t>
  </si>
  <si>
    <t xml:space="preserve">User passwords are set never to expire.</t>
  </si>
  <si>
    <t xml:space="preserve">Forced periodic changes push users toward predictable variations and do not stop a credential that has already been stolen.</t>
  </si>
  <si>
    <t xml:space="preserve">Admin center: Microsoft 365 admin center &gt; Settings &gt; Org settings &gt; Security &amp; privacy &gt; Password expiration policy. PowerShell: Get-MgDomain, PasswordValidityPeriodInDays on each verified root domain (null or 2147483647 means never)</t>
  </si>
  <si>
    <t xml:space="preserve">Screenshot of the Password expiration policy, plus Get-MgDomain output; population: every verified root domain in the tenant</t>
  </si>
  <si>
    <t xml:space="preserve">SCuBA notes tenants created before October 2021, or a domain with an explicit value, can still carry a finite expiry on one domain while the admin center shows never.</t>
  </si>
  <si>
    <t xml:space="preserve">MS.AAD.7.2v1</t>
  </si>
  <si>
    <t xml:space="preserve">Privileged users hold the narrowest built-in role that fits their duties rather than Global Administrator.</t>
  </si>
  <si>
    <t xml:space="preserve">Every Global Administrator account is a full-tenant compromise if phished; scoped roles limit the blast radius.</t>
  </si>
  <si>
    <t xml:space="preserve">Admin center: Microsoft Entra admin center &gt; Roles and admins; compare Global Administrator holders with holders of other highly privileged roles</t>
  </si>
  <si>
    <t xml:space="preserve">Export of all highly privileged role assignments with the ratio of Global Administrators to other privileged users (SCuBA requires the ratio to be one or less); population: all highly privileged roles</t>
  </si>
  <si>
    <t xml:space="preserve">MS.AAD.7.3v1</t>
  </si>
  <si>
    <t xml:space="preserve">Accounts holding highly privileged roles are cloud-only and not synchronized from on-premises Active Directory or federated from another identity provider.</t>
  </si>
  <si>
    <t xml:space="preserve">A synchronized admin account lets an attacker who compromises on-premises Active Directory reset or control the cloud tenant.</t>
  </si>
  <si>
    <t xml:space="preserve">PowerShell: Get-MgBetaUser -Filter "userPrincipalName eq '&lt;upn&gt;'" | Format-List, read OnPremisesImmutableId, for each privileged user (command given in the SCuBA baseline); a value in OnPremisesImmutableId means not cloud-only</t>
  </si>
  <si>
    <t xml:space="preserve">Output for every holder of a highly privileged role showing empty OnPremisesImmutableId; population: all users in highly privileged roles, including eligible assignments</t>
  </si>
  <si>
    <t xml:space="preserve">MS.AAD.7.4v1</t>
  </si>
  <si>
    <t xml:space="preserve">Highly privileged roles have no permanent active assignments, apart from documented emergency access and service accounts.</t>
  </si>
  <si>
    <t xml:space="preserve">Standing privilege means a stolen admin session is immediately usable; eligible assignments require an activation step that can demand MFA, justification and approval.</t>
  </si>
  <si>
    <t xml:space="preserve">Admin center: Microsoft Entra admin center &gt; Roles and admins &gt; each highly privileged role &gt; Assignments &gt; Active assignments; End time must not read Permanent. In PIM: ID Governance &gt; Privileged Identity Management &gt; Microsoft Entra roles</t>
  </si>
  <si>
    <t xml:space="preserve">Export of active assignments for each highly privileged role with end times, and the documented list of exempt emergency and service accounts; population: all highly privileged roles</t>
  </si>
  <si>
    <t xml:space="preserve">Entra ID P2 or Entra ID Governance (or a third-party PAM product, per SCuBA)</t>
  </si>
  <si>
    <t xml:space="preserve">Permanent assignments recreated as active with an end date ten years out.</t>
  </si>
  <si>
    <t xml:space="preserve">MS.AAD.7.6v1</t>
  </si>
  <si>
    <t xml:space="preserve">Activation of the Global Administrator role in PIM requires approval.</t>
  </si>
  <si>
    <t xml:space="preserve">An attacker holding an eligible Global Administrator account cannot elevate silently when a second person must approve.</t>
  </si>
  <si>
    <t xml:space="preserve">Admin center: Microsoft Entra admin center &gt; ID Governance &gt; Privileged Identity Management &gt; Microsoft Entra roles &gt; Roles &gt; Global Administrator &gt; Role settings &gt; Require approval to activate</t>
  </si>
  <si>
    <t xml:space="preserve">Screenshot of Global Administrator role settings showing approval required and the named approvers; population: the Global Administrator role and any PIM group assigned to it</t>
  </si>
  <si>
    <t xml:space="preserve">Approval required but no approvers selected; Microsoft Learn notes the default approvers are then the active Privileged Role and Global Administrators.</t>
  </si>
  <si>
    <t xml:space="preserve">MS.AAD.7.7v1</t>
  </si>
  <si>
    <t xml:space="preserve">Eligible and active assignments to highly privileged roles send an alert to a monitored security mailbox.</t>
  </si>
  <si>
    <t xml:space="preserve">A new privileged assignment is a common persistence step after compromise and must be seen when it happens.</t>
  </si>
  <si>
    <t xml:space="preserve">Admin center: PIM &gt; Microsoft Entra roles &gt; Roles &gt; each highly privileged role &gt; Role settings &gt; Notifications; Role assignment alert, Additional recipients</t>
  </si>
  <si>
    <t xml:space="preserve">Screenshot of the Notifications tab for each highly privileged role showing the monitored mailbox; population: every highly privileged role</t>
  </si>
  <si>
    <t xml:space="preserve">MS.AAD.7.8v1</t>
  </si>
  <si>
    <t xml:space="preserve">Activation of the Global Administrator role sends an alert to a monitored security mailbox.</t>
  </si>
  <si>
    <t xml:space="preserve">Each Global Administrator activation should be explainable; an unexplained one is an incident.</t>
  </si>
  <si>
    <t xml:space="preserve">Admin center: PIM &gt; Microsoft Entra roles &gt; Roles &gt; Global Administrator &gt; Role settings &gt; Notifications; Role activation alert, Additional recipients</t>
  </si>
  <si>
    <t xml:space="preserve">Screenshot of the Global Administrator Notifications tab showing the monitored mailbox; population: the Global Administrator role and any PIM group assigned to it</t>
  </si>
  <si>
    <t xml:space="preserve">MS.AAD.2.2v1</t>
  </si>
  <si>
    <t xml:space="preserve">Administrators receive an email notification when ID Protection detects a high-risk user.</t>
  </si>
  <si>
    <t xml:space="preserve">A risky user that is only blocked and never reviewed leaves the compromise uninvestigated and the account unrecovered.</t>
  </si>
  <si>
    <t xml:space="preserve">Admin center: Microsoft Entra admin center &gt; ID Protection &gt; Dashboard &gt; Users at risk detected alerts</t>
  </si>
  <si>
    <t xml:space="preserve">Screenshot of the Users at risk detected alerts settings showing the recipient list and High risk threshold; population: the monitored mailbox or individuals named in the incident response plan</t>
  </si>
  <si>
    <t xml:space="preserve">Medium</t>
  </si>
  <si>
    <t xml:space="preserve">Notification goes only to a former administrator's personal mailbox that nobody monitors.</t>
  </si>
  <si>
    <t xml:space="preserve">MS.AAD.3.9v1</t>
  </si>
  <si>
    <t xml:space="preserve">A Conditional Access policy blocks the device code authentication flow for all users.</t>
  </si>
  <si>
    <t xml:space="preserve">Device code phishing tricks a user into entering an attacker's code and grants the attacker tokens without the password ever being exposed.</t>
  </si>
  <si>
    <t xml:space="preserve">Admin center: Microsoft Entra admin center &gt; Entra ID &gt; Conditional Access &gt; Policies; Conditions &gt; Authentication flows &gt; Device code flow, grant Block access. PowerShell: Get-MgIdentityConditionalAccessPolicy (Microsoft Graph, scope Policy.Read.All); check State, Conditions and GrantControls</t>
  </si>
  <si>
    <t xml:space="preserve">Exclusion added for a conference room or kiosk device group that also contains user accounts.</t>
  </si>
  <si>
    <t xml:space="preserve">MS.AAD.5.5v1</t>
  </si>
  <si>
    <t xml:space="preserve">An application management policy blocks adding password credentials (client secrets) to applications.</t>
  </si>
  <si>
    <t xml:space="preserve">Client secrets are long-lived shared strings that leak into code and scripts and let an attacker authenticate as the application.</t>
  </si>
  <si>
    <t xml:space="preserve">Admin center: Microsoft Entra admin center &gt; Enterprise apps &gt; Security &gt; Application policies &gt; Block password addition, applied to all applications with no creation date cutoff</t>
  </si>
  <si>
    <t xml:space="preserve">Screenshot of the Block password addition policy showing On and All applications; population: every app registration and service principal</t>
  </si>
  <si>
    <t xml:space="preserve">Verify (SCuBA lists no extra license for this section; confirm application management policy licensing on Microsoft Learn before relying on it)</t>
  </si>
  <si>
    <t xml:space="preserve">Only apply to apps created after is set to a date, which leaves every existing application able to add secrets.</t>
  </si>
  <si>
    <t xml:space="preserve">MS.AAD.8.1v1</t>
  </si>
  <si>
    <t xml:space="preserve">Guest users have limited access, or access restricted to their own directory objects.</t>
  </si>
  <si>
    <t xml:space="preserve">Guests with member-level directory access can enumerate users and groups and map the organization for phishing.</t>
  </si>
  <si>
    <t xml:space="preserve">Admin center: Microsoft Entra admin center &gt; External Identities &gt; External collaboration settings &gt; Guest user access. PowerShell: Get-MgPolicyAuthorizationPolicy, GuestUserRoleId (2af84b1e-32c8-42b7-82bc-daa82404023b is Restricted Guest User; 10dae51f-b6af-4016-8d66-8c2a99b929b3 is Guest User)</t>
  </si>
  <si>
    <t xml:space="preserve">Screenshot of Guest user access or GuestUserRoleId output; population: the tenant-wide setting</t>
  </si>
  <si>
    <t xml:space="preserve">MS.AAD.8.2v1</t>
  </si>
  <si>
    <t xml:space="preserve">Only users in specific admin roles, such as Guest Inviter, can invite guests.</t>
  </si>
  <si>
    <t xml:space="preserve">When everyone can invite, external accounts accumulate with no owner and no record of why they were given access.</t>
  </si>
  <si>
    <t xml:space="preserve">Admin center: Microsoft Entra admin center &gt; External Identities &gt; External collaboration settings &gt; Guest invite settings. PowerShell: Get-MgPolicyAuthorizationPolicy, AllowInvitesFrom = adminsAndGuestInviters</t>
  </si>
  <si>
    <t xml:space="preserve">Screenshot of Guest invite settings or the AllowInvitesFrom value; population: the tenant-wide setting</t>
  </si>
  <si>
    <t xml:space="preserve">Microsoft Learn lists everyone as the default value of AllowInvitesFrom outside US Government clouds, so an untouched tenant lets guests invite guests.</t>
  </si>
  <si>
    <t xml:space="preserve">MS.AAD.8.3v1</t>
  </si>
  <si>
    <t xml:space="preserve">Guest invitations are allowed only to a specified list of approved external domains.</t>
  </si>
  <si>
    <t xml:space="preserve">Limits guest accounts to partners with a business relationship and blocks invitations to free mail domains.</t>
  </si>
  <si>
    <t xml:space="preserve">Admin center: Microsoft Entra admin center &gt; External Identities &gt; External collaboration settings &gt; Collaboration restrictions</t>
  </si>
  <si>
    <t xml:space="preserve">Screenshot of Collaboration restrictions showing the allow list, with the business owner for each listed domain; population: every domain on the list</t>
  </si>
  <si>
    <t xml:space="preserve">Email</t>
  </si>
  <si>
    <t xml:space="preserve">MS.EXO.1.1v2</t>
  </si>
  <si>
    <t xml:space="preserve">Automatic forwarding to external domains is disabled, except for specific approved remote domains.</t>
  </si>
  <si>
    <t xml:space="preserve">Attackers who take over a mailbox create forwarding to an outside address to keep reading mail after the password is reset.</t>
  </si>
  <si>
    <t xml:space="preserve">Admin center: Exchange admin center &gt; Mail flow &gt; Remote domains &gt; Default &gt; Email reply types, Allow automatic forwarding cleared. PowerShell: Get-RemoteDomain | Format-Table Name,DomainName,AutoForwardEnabled; also Get-HostedOutboundSpamFilterPolicy | Format-Table Name,AutoForwardingMode</t>
  </si>
  <si>
    <t xml:space="preserve">Get-RemoteDomain output showing AutoForwardEnabled False on Default and on every remote domain not approved; population: every remote domain entry, plus every outbound spam filter policy</t>
  </si>
  <si>
    <t xml:space="preserve">Microsoft Learn states AutoForwardEnabled defaults to True on the Default remote domain in Exchange Online, and outbound spam policies left on Automatic can still behave as On for some older tenants.</t>
  </si>
  <si>
    <t xml:space="preserve">MS.EXO.2.2v3</t>
  </si>
  <si>
    <t xml:space="preserve">Every domain publishes an SPF record that lists the approved senders and fails all others.</t>
  </si>
  <si>
    <t xml:space="preserve">Without SPF, anyone can send mail that claims to come from the domain and receiving servers have no basis to reject it.</t>
  </si>
  <si>
    <t xml:space="preserve">PowerShell: Resolve-DnsName &lt;domain&gt; -Type TXT, record starting v=spf1 and ending -all or ~all (DNS lookup; SPF is not set in the Exchange admin center)</t>
  </si>
  <si>
    <t xml:space="preserve">DNS query output for each domain showing the SPF record; population: every accepted domain in the tenant, including domains that send no mail</t>
  </si>
  <si>
    <t xml:space="preserve">Parked or non-sending domains with no SPF record, which are then used for spoofing; or a record ending ?all that fails nothing.</t>
  </si>
  <si>
    <t xml:space="preserve">MS.EXO.4.1v1</t>
  </si>
  <si>
    <t xml:space="preserve">A DMARC record is published for every second-level domain.</t>
  </si>
  <si>
    <t xml:space="preserve">DMARC tells receivers what to do with mail that fails SPF and DKIM; without it, spoofed mail is usually delivered.</t>
  </si>
  <si>
    <t xml:space="preserve">PowerShell: Resolve-DnsName _dmarc.&lt;domain&gt; -Type TXT (DNS lookup)</t>
  </si>
  <si>
    <t xml:space="preserve">DNS query output for each second-level domain; population: every second-level domain the organization owns</t>
  </si>
  <si>
    <t xml:space="preserve">MS.EXO.5.1v1</t>
  </si>
  <si>
    <t xml:space="preserve">SMTP AUTH is turned off for the organization.</t>
  </si>
  <si>
    <t xml:space="preserve">SMTP AUTH is a basic authentication path that bypasses MFA and is used for password spray and to send mail from compromised accounts.</t>
  </si>
  <si>
    <t xml:space="preserve">Admin center: Exchange admin center &gt; Settings &gt; Mail flow &gt; Turn off SMTP AUTH protocol for your organization. PowerShell: Get-TransportConfig | Format-List SmtpClientAuthenticationDisabled (True); Get-CASMailbox -ResultSize Unlimited | Where-Object {$_.SmtpClientAuthenticationDisabled -eq $false}</t>
  </si>
  <si>
    <t xml:space="preserve">Get-TransportConfig output, plus the list of mailboxes with a per-mailbox override; population: the organization setting and every mailbox</t>
  </si>
  <si>
    <t xml:space="preserve">Organization setting off, but Microsoft Learn states the per-mailbox setting takes precedence, so a mailbox set to False still accepts SMTP AUTH.</t>
  </si>
  <si>
    <t xml:space="preserve">MS.EXO.3.1v1</t>
  </si>
  <si>
    <t xml:space="preserve">DKIM signing is enabled for every custom domain.</t>
  </si>
  <si>
    <t xml:space="preserve">DKIM proves a message was not altered and came from an authorized system, and lets DMARC pass for mail relayed through third parties.</t>
  </si>
  <si>
    <t xml:space="preserve">Admin center: Microsoft Defender portal &gt; Email &amp; collaboration &gt; Policies &amp; rules &gt; Threat policies &gt; Email authentication settings &gt; DKIM tab. PowerShell: Get-DkimSigningConfig | Format-List Name,Enabled,Status (Enabled True, Status Valid)</t>
  </si>
  <si>
    <t xml:space="preserve">Get-DkimSigningConfig output; population: every accepted custom domain</t>
  </si>
  <si>
    <t xml:space="preserve">CNAME records published but signing never toggled on, so Status reads Valid only after the toggle; or a domain absent from the output entirely.</t>
  </si>
  <si>
    <t xml:space="preserve">MS.EXO.4.2v1</t>
  </si>
  <si>
    <t xml:space="preserve">Each DMARC record sets the policy to p=reject.</t>
  </si>
  <si>
    <t xml:space="preserve">A policy of none only reports spoofing and quarantine still delivers it to junk; reject stops it at the receiving server.</t>
  </si>
  <si>
    <t xml:space="preserve">PowerShell: Resolve-DnsName _dmarc.&lt;domain&gt; -Type TXT, record contains p=reject (DNS lookup)</t>
  </si>
  <si>
    <t xml:space="preserve">DNS query output showing p=reject; population: every second-level domain</t>
  </si>
  <si>
    <t xml:space="preserve">Record held at p=none for monitoring long after the reports show all legitimate senders aligned; or pct set below 100.</t>
  </si>
  <si>
    <t xml:space="preserve">MS.EXO.6.1v1</t>
  </si>
  <si>
    <t xml:space="preserve">No sharing policy shares contacts with all domains.</t>
  </si>
  <si>
    <t xml:space="preserve">Open contact sharing gives outsiders an address book for targeted phishing.</t>
  </si>
  <si>
    <t xml:space="preserve">Admin center: Exchange admin center &gt; Organization &gt; Sharing &gt; Individual sharing. PowerShell: Get-SharingPolicy | Format-List Name,Domains,Enabled (no entry for * that includes ContactsSharing)</t>
  </si>
  <si>
    <t xml:space="preserve">Get-SharingPolicy output; population: every sharing policy, enabled or not</t>
  </si>
  <si>
    <t xml:space="preserve">MS.EXO.6.2v1</t>
  </si>
  <si>
    <t xml:space="preserve">No sharing policy shares calendar details with all domains.</t>
  </si>
  <si>
    <t xml:space="preserve">Calendar subjects and locations reveal travel, meetings and reporting lines that make impersonation convincing.</t>
  </si>
  <si>
    <t xml:space="preserve">Admin center: Exchange admin center &gt; Organization &gt; Sharing &gt; Individual sharing. PowerShell: Get-SharingPolicy | Format-List Name,Domains,Enabled (no entry for * with CalendarSharingFreeBusyDetail or CalendarSharingFreeBusyReviewer)</t>
  </si>
  <si>
    <t xml:space="preserve">Get-SharingPolicy output; population: every sharing policy</t>
  </si>
  <si>
    <t xml:space="preserve">The built-in Default Sharing Policy reviewed but a second custom policy assigned to some mailboxes is not.</t>
  </si>
  <si>
    <t xml:space="preserve">MS.EXO.7.1v1</t>
  </si>
  <si>
    <t xml:space="preserve">Messages from outside the organization carry a visible external sender warning.</t>
  </si>
  <si>
    <t xml:space="preserve">A visible marker helps users spot a message impersonating a colleague or executive.</t>
  </si>
  <si>
    <t xml:space="preserve">Admin center: Exchange admin center &gt; Mail flow &gt; Rules; an enabled, enforced rule with sender location Outside the organization that prepends the subject. PowerShell: Get-TransportRule | Format-List Name,State,Mode,FromScope,PrependSubject; also Get-ExternalInOutlook for the native External tag</t>
  </si>
  <si>
    <t xml:space="preserve">Get-TransportRule output for the warning rule showing State Enabled and Mode Enforce; population: all inbound external mail</t>
  </si>
  <si>
    <t xml:space="preserve">Rule created in Test mode or left disabled after creation, which SCuBA notes is the state a new rule starts in. ScubaGear checks for a transport rule; the native Outlook External tag set by Set-ExternalInOutlook is a separate control.</t>
  </si>
  <si>
    <t xml:space="preserve">MS.EXO.13.1v1</t>
  </si>
  <si>
    <t xml:space="preserve">Mailbox auditing is on by default for the organization.</t>
  </si>
  <si>
    <t xml:space="preserve">Without mailbox audit records an investigation cannot tell which messages an intruder read, sent or deleted.</t>
  </si>
  <si>
    <t xml:space="preserve">PowerShell: Get-OrganizationConfig | Format-List AuditDisabled (False means on); Get-MailboxAuditBypassAssociation -ResultSize Unlimited | Where-Object {$_.AuditBypassEnabled}</t>
  </si>
  <si>
    <t xml:space="preserve">Get-OrganizationConfig output and the list of mailboxes with audit bypass enabled; population: the organization setting and every user and shared mailbox</t>
  </si>
  <si>
    <t xml:space="preserve">Organization setting on, while individual accounts have AuditBypassEnabled True, which Microsoft Learn states stops owner, delegate and admin actions on those mailboxes from being logged.</t>
  </si>
  <si>
    <t xml:space="preserve">MS.EXO.4.4v1</t>
  </si>
  <si>
    <t xml:space="preserve">Each DMARC record names an organization mailbox to receive aggregate and failure reports.</t>
  </si>
  <si>
    <t xml:space="preserve">Without reports nobody sees spoofing attempts or the legitimate senders that will break when the policy is tightened.</t>
  </si>
  <si>
    <t xml:space="preserve">PowerShell: Resolve-DnsName _dmarc.&lt;domain&gt; -Type TXT, rua= and ruf= tags (DNS lookup)</t>
  </si>
  <si>
    <t xml:space="preserve">DNS query output showing rua and ruf addresses, and evidence the mailbox is read; population: every second-level domain</t>
  </si>
  <si>
    <t xml:space="preserve">Email security</t>
  </si>
  <si>
    <t xml:space="preserve">MS.SECURITYSUITE.1.1v1</t>
  </si>
  <si>
    <t xml:space="preserve">Reworked from MS.DEFENDER.1.1v1, MS.DEFENDER.1.2v1, MS.DEFENDER.1.3v1, MS.DEFENDER.1.4v1, MS.DEFENDER.1.5v1, MS.EXO.9.1v2, MS.EXO.9.3v1, MS.EXO.9.5v1</t>
  </si>
  <si>
    <t xml:space="preserve">Anti-malware policies block email attachments of click-to-run file types, at minimum .exe, .cmd and .vbe.</t>
  </si>
  <si>
    <t xml:space="preserve">Executable attachments are a direct malware delivery route with almost no legitimate business use over email.</t>
  </si>
  <si>
    <t xml:space="preserve">Admin center: Microsoft Defender portal &gt; Email &amp; collaboration &gt; Policies &amp; rules &gt; Threat policies &gt; Anti-malware; common attachments filter enabled with the file types listed. PowerShell: Get-MalwareFilterPolicy | Format-List Name,EnableFileFilter,FileTypes</t>
  </si>
  <si>
    <t xml:space="preserve">Get-MalwareFilterPolicy output for every policy, plus Get-EOPProtectionPolicyRule if presets are used; population: every recipient, through the default policy or a preset</t>
  </si>
  <si>
    <t xml:space="preserve">Filter enabled in a custom policy whose rule covers only some recipients, while the default policy has it off.</t>
  </si>
  <si>
    <t xml:space="preserve">MS.SECURITYSUITE.1.2v1</t>
  </si>
  <si>
    <t xml:space="preserve">Reworked from MS.DEFENDER.1.1v1, MS.DEFENDER.1.2v1, MS.DEFENDER.1.3v1, MS.DEFENDER.1.4v1, MS.DEFENDER.1.5v1, MS.EXO.10.3v1</t>
  </si>
  <si>
    <t xml:space="preserve">Zero-hour auto purge for malware is enabled so delivered messages are rescanned and removed.</t>
  </si>
  <si>
    <t xml:space="preserve">Malware not recognized at delivery is often identified hours later; without ZAP it stays in the inbox.</t>
  </si>
  <si>
    <t xml:space="preserve">Admin center: Microsoft Defender portal &gt; Email &amp; collaboration &gt; Policies &amp; rules &gt; Threat policies &gt; Anti-malware &gt; Enable zero-hour auto purge for malware. PowerShell: Get-MalwareFilterPolicy | Format-List Name,ZapEnabled</t>
  </si>
  <si>
    <t xml:space="preserve">Get-MalwareFilterPolicy output showing ZapEnabled True; population: every anti-malware policy</t>
  </si>
  <si>
    <t xml:space="preserve">MS.SECURITYSUITE.1.3v1</t>
  </si>
  <si>
    <t xml:space="preserve">Reworked from MS.DEFENDER.1.1v1, MS.DEFENDER.1.2v1, MS.DEFENDER.1.3v1, MS.DEFENDER.1.4v1, MS.DEFENDER.1.5v1, MS.EXO.10.1v1, MS.EXO.10.2v1</t>
  </si>
  <si>
    <t xml:space="preserve">Safe Attachments is enabled with the unknown malware response set to Block or Dynamic delivery for all recipients.</t>
  </si>
  <si>
    <t xml:space="preserve">Detonation in a sandbox catches new malware that signature scanning misses.</t>
  </si>
  <si>
    <t xml:space="preserve">Admin center: Microsoft Defender portal &gt; Email &amp; collaboration &gt; Policies &amp; rules &gt; Threat policies &gt; Safe Attachments, or Preset security policies. PowerShell: Get-SafeAttachmentPolicy | Format-List Name,Enable,Action; Get-SafeAttachmentRule; Get-ATPProtectionPolicyRule for presets</t>
  </si>
  <si>
    <t xml:space="preserve">Safe Attachments policy and rule output, or preset policy rule output, showing Action Block or DynamicDelivery and the recipient scope; population: every licensed recipient</t>
  </si>
  <si>
    <t xml:space="preserve">Defender for Office 365 Plan 1 or Plan 2 (Plan 1 is included in Microsoft 365 Business Premium, and in Microsoft 365 E3 and Office 365 E3 from July 1, 2026)</t>
  </si>
  <si>
    <t xml:space="preserve">Policy exists but its rule is scoped to one group, or preset policies are on but apply only to specific recipients.</t>
  </si>
  <si>
    <t xml:space="preserve">MS.SECURITYSUITE.2.1v1</t>
  </si>
  <si>
    <t xml:space="preserve">Reworked from MS.DEFENDER.2.1v1, MS.EXO.11.1v1</t>
  </si>
  <si>
    <t xml:space="preserve">User impersonation protection covers the organization's sensitive accounts, such as executives and finance approvers.</t>
  </si>
  <si>
    <t xml:space="preserve">Business email compromise relies on a sender name that looks like a known executive; impersonation protection quarantines it.</t>
  </si>
  <si>
    <t xml:space="preserve">Admin center: Microsoft Defender portal &gt; Email &amp; collaboration &gt; Policies &amp; rules &gt; Threat policies &gt; Anti-phishing &gt; policy &gt; Impersonation &gt; Enable users to protect, or Preset security policies &gt; Add email addresses to flag when impersonated. PowerShell: Get-AntiPhishPolicy | Format-List Name,EnableTargetedUserProtection,TargetedUsersToProtect,TargetedUserProtectionAction</t>
  </si>
  <si>
    <t xml:space="preserve">Anti-phishing policy output listing protected users and the action; population: the written list of sensitive accounts compared against the protected list</t>
  </si>
  <si>
    <t xml:space="preserve">Microsoft Learn states preset policies protect accepted domains automatically but specific users must be added manually; a tenant on presets often has none listed.</t>
  </si>
  <si>
    <t xml:space="preserve">MS.SECURITYSUITE.4.1v1</t>
  </si>
  <si>
    <t xml:space="preserve">Reworked from MS.DEFENDER.5.1v1, MS.EXO.16.1v1</t>
  </si>
  <si>
    <t xml:space="preserve">The default alert policies for suspicious sending, suspicious connector activity, suspicious forwarding, delayed messages, sending restrictions and malicious URL clicks are enabled.</t>
  </si>
  <si>
    <t xml:space="preserve">These alerts are the first sign of a compromised account sending spam or a mailbox forwarding data out.</t>
  </si>
  <si>
    <t xml:space="preserve">Admin center: Microsoft Defender portal &gt; Email &amp; collaboration &gt; Policies &amp; rules &gt; Alert policy. PowerShell: Get-ProtectionAlert -Identity "&lt;PolicyName&gt;" | Format-List (Security &amp; Compliance PowerShell)</t>
  </si>
  <si>
    <t xml:space="preserve">Export or screenshot of the alert policy list showing each of the seven SCuBA-named policies with status On; population: the seven named policies</t>
  </si>
  <si>
    <t xml:space="preserve">All plans for six of the seven; Microsoft Learn lists A potentially malicious URL click was detected as requiring E5 or Defender for Office 365 Plan 2</t>
  </si>
  <si>
    <t xml:space="preserve">Policies switched on but with no recipient, so alerts collect in a portal queue nobody opens (see MS.SECURITYSUITE.4.2v1).</t>
  </si>
  <si>
    <t xml:space="preserve">MS.SECURITYSUITE.6.1v1</t>
  </si>
  <si>
    <t xml:space="preserve">Reworked from MS.EXO.14.1v2, MS.EXO.14.2v1</t>
  </si>
  <si>
    <t xml:space="preserve">Inbound anti-spam policies move spam, high confidence spam, phishing and high confidence phishing out of the inbox.</t>
  </si>
  <si>
    <t xml:space="preserve">Phishing delivered to the inbox is read as legitimate; junk or quarantine adds a barrier and a warning.</t>
  </si>
  <si>
    <t xml:space="preserve">Admin center: Microsoft Defender portal &gt; Email &amp; collaboration &gt; Policies &amp; rules &gt; Threat policies &gt; Anti-spam &gt; inbound policies &gt; Actions. PowerShell: Get-HostedContentFilterPolicy | Format-List Name,SpamAction,HighConfidenceSpamAction,PhishSpamAction,HighConfidencePhishAction</t>
  </si>
  <si>
    <t xml:space="preserve">Get-HostedContentFilterPolicy output, each action MoveToJmf, Quarantine, Redirect or Delete; population: every inbound anti-spam policy</t>
  </si>
  <si>
    <t xml:space="preserve">MS.SECURITYSUITE.6.2v1</t>
  </si>
  <si>
    <t xml:space="preserve">Reworked from MS.EXO.14.3v2</t>
  </si>
  <si>
    <t xml:space="preserve">Inbound anti-spam policies contain no allowed domains.</t>
  </si>
  <si>
    <t xml:space="preserve">An allowed domain, especially a shared or common one, exempts every sender in it from spam and phishing filtering.</t>
  </si>
  <si>
    <t xml:space="preserve">Admin center: Microsoft Defender portal &gt; Email &amp; collaboration &gt; Policies &amp; rules &gt; Threat policies &gt; Anti-spam &gt; inbound policy &gt; Allowed and blocked senders and domains. PowerShell: Get-HostedContentFilterPolicy | Format-List Name,AllowedSenderDomains</t>
  </si>
  <si>
    <t xml:space="preserve">Get-HostedContentFilterPolicy output showing AllowedSenderDomains empty; population: every inbound anti-spam policy</t>
  </si>
  <si>
    <t xml:space="preserve">The organization's own domain added to the allow list to stop false positives, which then lets spoofed internal mail through.</t>
  </si>
  <si>
    <t xml:space="preserve">MS.SECURITYSUITE.7.1v1</t>
  </si>
  <si>
    <t xml:space="preserve">Reworked from MS.EXO.15.1v1, MS.TEAMS.8.1v1</t>
  </si>
  <si>
    <t xml:space="preserve">Safe Links checks URLs against block lists in email, Teams and Office apps, including internal email.</t>
  </si>
  <si>
    <t xml:space="preserve">Phishing links are often weaponized after delivery; time-of-click checking blocks them when they are opened.</t>
  </si>
  <si>
    <t xml:space="preserve">Admin center: Microsoft Defender portal &gt; Email &amp; collaboration &gt; Policies &amp; rules &gt; Threat policies &gt; Safe Links, or Preset security policies. PowerShell: Get-SafeLinksPolicy | Format-List Name,EnableSafeLinksForEmail,EnableSafeLinksForTeams,EnableSafeLinksForOffice,EnableForInternalSenders; Get-SafeLinksRule</t>
  </si>
  <si>
    <t xml:space="preserve">Safe Links policy and rule output, or preset rule output; population: every licensed recipient</t>
  </si>
  <si>
    <t xml:space="preserve">Safe Links on for email only, or EnableForInternalSenders off, so a compromised internal account can send links unchecked.</t>
  </si>
  <si>
    <t xml:space="preserve">MS.SECURITYSUITE.1.4v1</t>
  </si>
  <si>
    <t xml:space="preserve">Reworked from MS.DEFENDER.1.1v1, MS.DEFENDER.1.2v1, MS.DEFENDER.1.3v1, MS.DEFENDER.1.4v1, MS.DEFENDER.1.5v1, MS.DEFENDER.3.1v1, MS.TEAMS.7.1v1, MS.TEAMS.7.2v1</t>
  </si>
  <si>
    <t xml:space="preserve">Defender for Office 365 scanning is turned on for SharePoint, OneDrive and Teams.</t>
  </si>
  <si>
    <t xml:space="preserve">Files shared internally bypass email filtering, so a malicious file uploaded once can reach many users.</t>
  </si>
  <si>
    <t xml:space="preserve">Admin center: Microsoft Defender portal &gt; Email &amp; collaboration &gt; Policies &amp; rules &gt; Threat policies &gt; Safe Attachments &gt; Global settings &gt; Turn on Defender for Office 365 for SharePoint, OneDrive, and Microsoft Teams. PowerShell: Get-AtpPolicyForO365 | Format-List EnableATPForSPOTeamsODB</t>
  </si>
  <si>
    <t xml:space="preserve">Get-AtpPolicyForO365 output showing True; population: the tenant-wide setting</t>
  </si>
  <si>
    <t xml:space="preserve">SCuBA notes this is not covered by the preset policies, so tenants relying on presets leave it off. Microsoft Learn also recommends Set-SPOTenant -DisallowInfectedFileDownload $true, because detected files can otherwise still be downloaded.</t>
  </si>
  <si>
    <t xml:space="preserve">MS.SECURITYSUITE.2.2v1</t>
  </si>
  <si>
    <t xml:space="preserve">Reworked from MS.DEFENDER.2.2v1</t>
  </si>
  <si>
    <t xml:space="preserve">Domain impersonation protection is enabled for all domains the organization owns.</t>
  </si>
  <si>
    <t xml:space="preserve">Look-alike domains are used to impersonate the organization to its own staff and to its customers.</t>
  </si>
  <si>
    <t xml:space="preserve">Admin center: Microsoft Defender portal &gt; Email &amp; collaboration &gt; Policies &amp; rules &gt; Threat policies &gt; Anti-phishing &gt; Impersonation &gt; Include domains I own. PowerShell: Get-AntiPhishPolicy | Format-List Name,EnableOrganizationDomainsProtection,TargetedDomainProtectionAction</t>
  </si>
  <si>
    <t xml:space="preserve">Anti-phishing policy output, or preset policy rule output; population: every accepted domain</t>
  </si>
  <si>
    <t xml:space="preserve">MS.SECURITYSUITE.2.4v1</t>
  </si>
  <si>
    <t xml:space="preserve">Reworked from MS.EXO.11.2v1</t>
  </si>
  <si>
    <t xml:space="preserve">Safety tips are shown to users, including first contact and unusual character warnings.</t>
  </si>
  <si>
    <t xml:space="preserve">Automated warnings flag a first-time sender or a spoofed character in the From address that a user would not notice.</t>
  </si>
  <si>
    <t xml:space="preserve">Admin center: Microsoft Defender portal &gt; Email &amp; collaboration &gt; Policies &amp; rules &gt; Threat policies &gt; Anti-phishing &gt; Actions &gt; Safety tips and indicators. PowerShell: Get-AntiPhishPolicy | Format-List Name,EnableFirstContactSafetyTips,EnableSimilarUsersSafetyTips,EnableSimilarDomainsSafetyTips,EnableUnusualCharactersSafetyTips</t>
  </si>
  <si>
    <t xml:space="preserve">Anti-phishing policy output showing the safety tip settings on; population: every anti-phishing policy in effect</t>
  </si>
  <si>
    <t xml:space="preserve">MS.SECURITYSUITE.4.2v1</t>
  </si>
  <si>
    <t xml:space="preserve">Reworked from MS.DEFENDER.5.2v1, MS.EXO.16.2v1</t>
  </si>
  <si>
    <t xml:space="preserve">Alerts are emailed to a monitored mailbox or sent to a SIEM.</t>
  </si>
  <si>
    <t xml:space="preserve">An alert nobody receives does not shorten the time an intruder has inside the tenant.</t>
  </si>
  <si>
    <t xml:space="preserve">Admin center: Microsoft Defender portal &gt; Email &amp; collaboration &gt; Policies &amp; rules &gt; Alert policy &gt; each policy &gt; Set your recipients</t>
  </si>
  <si>
    <t xml:space="preserve">Screenshot of recipients for each required alert, and evidence the mailbox is monitored; population: the alert policies in MS.SECURITYSUITE.4.1v1</t>
  </si>
  <si>
    <t xml:space="preserve">MS.SECURITYSUITE.7.2v1</t>
  </si>
  <si>
    <t xml:space="preserve">Reworked from MS.EXO.15.2v1</t>
  </si>
  <si>
    <t xml:space="preserve">Safe Links scans links to files in real time and waits for scanning to finish before delivering the message.</t>
  </si>
  <si>
    <t xml:space="preserve">Links that point directly to downloads deliver malware without an attachment for attachment scanning to catch.</t>
  </si>
  <si>
    <t xml:space="preserve">Admin center: Microsoft Defender portal &gt; Email &amp; collaboration &gt; Policies &amp; rules &gt; Threat policies &gt; Safe Links &gt; policy &gt; Apply real-time URL scanning and Wait for URL scanning to complete. PowerShell: Get-SafeLinksPolicy | Format-List Name,ScanUrls,DeliverMessageAfterScan</t>
  </si>
  <si>
    <t xml:space="preserve">Get-SafeLinksPolicy output showing both True; population: every Safe Links policy in effect</t>
  </si>
  <si>
    <t xml:space="preserve">MS.SECURITYSUITE.8.1v1</t>
  </si>
  <si>
    <t xml:space="preserve">Reworked from MS.EXO.12.1v1</t>
  </si>
  <si>
    <t xml:space="preserve">The connection filter policy contains no IP allow list entries.</t>
  </si>
  <si>
    <t xml:space="preserve">Mail from an allowed IP skips spam filtering and sender authentication checks, so a compromised or shared IP becomes a trusted route.</t>
  </si>
  <si>
    <t xml:space="preserve">Admin center: Microsoft Defender portal &gt; Email &amp; collaboration &gt; Policies &amp; rules &gt; Threat policies &gt; Anti-spam &gt; Connection filter policy. PowerShell: Get-HostedConnectionFilterPolicy | Format-List Name,IPAllowList</t>
  </si>
  <si>
    <t xml:space="preserve">Get-HostedConnectionFilterPolicy output showing IPAllowList empty; population: the connection filter policy</t>
  </si>
  <si>
    <t xml:space="preserve">A marketing or ticketing provider's shared sending range added years ago and never removed.</t>
  </si>
  <si>
    <t xml:space="preserve">Collaboration</t>
  </si>
  <si>
    <t xml:space="preserve">MS.SHAREPOINT.1.1v1</t>
  </si>
  <si>
    <t xml:space="preserve">SharePoint external sharing is limited to Existing guests or Only people in your organization.</t>
  </si>
  <si>
    <t xml:space="preserve">Anyone and new-guest sharing let users send company files to any address without an administrator ever creating the account.</t>
  </si>
  <si>
    <t xml:space="preserve">Admin center: SharePoint admin center &gt; Policies &gt; Sharing &gt; External sharing slider for SharePoint. PowerShell: Get-SPOTenant | Format-List SharingCapability (Disabled or ExistingExternalUserSharingOnly pass the ScubaGear check)</t>
  </si>
  <si>
    <t xml:space="preserve">Screenshot of the sharing slider or Get-SPOTenant output; population: the organization setting, plus Get-SPOSite -Limit All | Select Url,SharingCapability for sites set separately</t>
  </si>
  <si>
    <t xml:space="preserve">Organization level restricted while sites keep their own sharing level; Microsoft Learn states a site can be the same or more restrictive, so check that no site was left more open before the change.</t>
  </si>
  <si>
    <t xml:space="preserve">MS.SHAREPOINT.1.2v1</t>
  </si>
  <si>
    <t xml:space="preserve">OneDrive external sharing is limited to Existing guests or Only people in your organization.</t>
  </si>
  <si>
    <t xml:space="preserve">OneDrive holds personal working copies of company files and is the most common route for uncontrolled sharing.</t>
  </si>
  <si>
    <t xml:space="preserve">Admin center: SharePoint admin center &gt; Policies &gt; Sharing &gt; External sharing slider for OneDrive. PowerShell: Get-SPOTenant | Format-List OneDriveSharingCapability</t>
  </si>
  <si>
    <t xml:space="preserve">Screenshot or Get-SPOTenant output; population: the organization setting</t>
  </si>
  <si>
    <t xml:space="preserve">MS.SHAREPOINT.1.3v1</t>
  </si>
  <si>
    <t xml:space="preserve">Where external sharing is allowed, it is limited to approved external domains or to members of approved security groups.</t>
  </si>
  <si>
    <t xml:space="preserve">Restricting the destination stops files being shared to personal mail accounts and unvetted organizations.</t>
  </si>
  <si>
    <t xml:space="preserve">Admin center: SharePoint admin center &gt; Policies &gt; Sharing &gt; More external sharing settings &gt; Limit external sharing by domain, and Allow only users in specific security groups to share externally. PowerShell: Get-SPOTenant | Format-List SharingDomainRestrictionMode,SharingAllowedDomainList</t>
  </si>
  <si>
    <t xml:space="preserve">Screenshot or Get-SPOTenant output showing AllowList mode and the listed domains or groups; population: every approved domain and group, each with an owner. Not applicable if sharing is Only people in your organization</t>
  </si>
  <si>
    <t xml:space="preserve">MS.SHAREPOINT.2.1v1</t>
  </si>
  <si>
    <t xml:space="preserve">The default sharing link type is Specific people.</t>
  </si>
  <si>
    <t xml:space="preserve">A broad default link is chosen by habit and exposes a file to more people than the sender intended.</t>
  </si>
  <si>
    <t xml:space="preserve">Admin center: SharePoint admin center &gt; Policies &gt; Sharing &gt; File and folder links &gt; default link type. PowerShell: Get-SPOTenant | Format-List DefaultSharingLinkType (ScubaGear treats the value 1 as Specific people)</t>
  </si>
  <si>
    <t xml:space="preserve">MS.SHAREPOINT.2.2v1</t>
  </si>
  <si>
    <t xml:space="preserve">The default sharing link permission is View.</t>
  </si>
  <si>
    <t xml:space="preserve">Edit links sent by default let recipients alter or delete the original document.</t>
  </si>
  <si>
    <t xml:space="preserve">Admin center: SharePoint admin center &gt; Policies &gt; Sharing &gt; File and folder links &gt; default permission. PowerShell: Get-SPOTenant | Format-List DefaultLinkPermission (ScubaGear treats the value 1 as View)</t>
  </si>
  <si>
    <t xml:space="preserve">MS.SHAREPOINT.3.1v1</t>
  </si>
  <si>
    <t xml:space="preserve">If Anyone links are allowed, they expire in 30 days or less.</t>
  </si>
  <si>
    <t xml:space="preserve">Anyone links need no sign-in and are forwarded freely; without expiry they stay live indefinitely.</t>
  </si>
  <si>
    <t xml:space="preserve">Admin center: SharePoint admin center &gt; Policies &gt; Sharing &gt; Choose expiration and permissions options for Anyone links &gt; These links must expire within this many days. PowerShell: Get-SPOTenant | Format-List RequireAnonymousLinksExpireInDays</t>
  </si>
  <si>
    <t xml:space="preserve">Screenshot or Get-SPOTenant output showing 30 or less; population: the organization setting. Not applicable if sharing is not set to Anyone</t>
  </si>
  <si>
    <t xml:space="preserve">Microsoft Learn states existing links keep their current expiration if the new setting is longer, so links created before the change are not shortened unless their expiry was longer than the new limit.</t>
  </si>
  <si>
    <t xml:space="preserve">MS.SHAREPOINT.3.2v1</t>
  </si>
  <si>
    <t xml:space="preserve">If Anyone links are allowed, they grant View permission only for files and folders.</t>
  </si>
  <si>
    <t xml:space="preserve">An editable anonymous link lets anyone holding it change or replace content, including inserting malware.</t>
  </si>
  <si>
    <t xml:space="preserve">Admin center: SharePoint admin center &gt; Policies &gt; Sharing &gt; Choose expiration and permissions options for Anyone links &gt; Files: View, Folders: View. PowerShell: Get-SPOTenant | Format-List FileAnonymousLinkType,FolderAnonymousLinkType</t>
  </si>
  <si>
    <t xml:space="preserve">Screenshot or Get-SPOTenant output showing View for both; population: the organization setting. Not applicable if sharing is not set to Anyone</t>
  </si>
  <si>
    <t xml:space="preserve">MS.SHAREPOINT.3.3v2</t>
  </si>
  <si>
    <t xml:space="preserve">Guests who sign in with a verification code must reauthenticate within 30 days or less.</t>
  </si>
  <si>
    <t xml:space="preserve">Long-lived verification code sessions keep access open on shared or lost devices well after the business need ends.</t>
  </si>
  <si>
    <t xml:space="preserve">Admin center: SharePoint admin center &gt; Policies &gt; Sharing &gt; More external sharing settings &gt; People who use a verification code must reauthenticate after this many days. PowerShell: Get-SPOTenant | Format-List EmailAttestationRequired,EmailAttestationReAuthDays</t>
  </si>
  <si>
    <t xml:space="preserve">Screenshot or Get-SPOTenant output showing 30 or less; population: the organization setting</t>
  </si>
  <si>
    <t xml:space="preserve">Microsoft Learn states that when Entra B2B integration is enabled, the Entra one-time passcode setting applies instead, so the SharePoint value alone may not be the one in effect.</t>
  </si>
  <si>
    <t xml:space="preserve">Teams</t>
  </si>
  <si>
    <t xml:space="preserve">MS.TEAMS.1.2v2</t>
  </si>
  <si>
    <t xml:space="preserve">Anonymous users and dial-in callers cannot start meetings.</t>
  </si>
  <si>
    <t xml:space="preserve">An anonymous user able to start a meeting can use the organization's bridge without any organizer present.</t>
  </si>
  <si>
    <t xml:space="preserve">Admin center: Teams admin center &gt; Meetings &gt; Meeting policies &gt; each policy (Global and every custom policy) &gt; Meeting join &amp; lobby &gt; Anonymous users and dial-in callers can start a meeting = Off. PowerShell: Get-CsTeamsMeetingPolicy | Format-Table Identity,AllowAnonymousUsersToStartMeeting</t>
  </si>
  <si>
    <t xml:space="preserve">Get-CsTeamsMeetingPolicy output; population: the Global policy and every custom meeting policy</t>
  </si>
  <si>
    <t xml:space="preserve">Global policy checked while a custom policy assigned to a team holds a different value.</t>
  </si>
  <si>
    <t xml:space="preserve">MS.TEAMS.2.1v2</t>
  </si>
  <si>
    <t xml:space="preserve">Teams external access is allowed only for specific listed domains.</t>
  </si>
  <si>
    <t xml:space="preserve">Open federation lets any Teams tenant, including attacker-created ones, message staff directly and deliver phishing in chat.</t>
  </si>
  <si>
    <t xml:space="preserve">Admin center: Teams admin center &gt; External collaboration &gt; External access (shown as Users &gt; External access in earlier layouts) &gt; Organization settings &gt; Allow only specific external domains. PowerShell: Get-CsTenantFederationConfiguration | Format-List AllowFederatedUsers,AllowedDomains,BlockedDomains</t>
  </si>
  <si>
    <t xml:space="preserve">Get-CsTenantFederationConfiguration output showing an allow list; population: every allowed domain, each with a business owner</t>
  </si>
  <si>
    <t xml:space="preserve">Microsoft Learn lists Allow all external domains as the default; a block list of known bad domains is not the same as an allow list.</t>
  </si>
  <si>
    <t xml:space="preserve">MS.TEAMS.2.2v2</t>
  </si>
  <si>
    <t xml:space="preserve">Users with unmanaged Microsoft accounts cannot start contact with internal users.</t>
  </si>
  <si>
    <t xml:space="preserve">Unmanaged Teams accounts are free and anonymous, which makes them a common source of chat-based phishing and help desk impersonation.</t>
  </si>
  <si>
    <t xml:space="preserve">Admin center: Teams admin center &gt; External collaboration &gt; External access (shown as Users &gt; External access in earlier layouts) &gt; Policies &gt; Global &gt; External users with Teams accounts not managed by an organization can contact users in my organization = Off. PowerShell: Get-CsTenantFederationConfiguration | Format-List AllowTeamsConsumer,AllowTeamsConsumerInbound</t>
  </si>
  <si>
    <t xml:space="preserve">Get-CsTenantFederationConfiguration output showing AllowTeamsConsumerInbound False (or AllowTeamsConsumer False); population: the organization setting and every external access policy</t>
  </si>
  <si>
    <t xml:space="preserve">MS.TEAMS.4.1v1</t>
  </si>
  <si>
    <t xml:space="preserve">Users cannot send email to a Teams channel email address.</t>
  </si>
  <si>
    <t xml:space="preserve">Channel addresses are unauthenticated inbound mail routes that bypass mailbox-level filtering and user judgment.</t>
  </si>
  <si>
    <t xml:space="preserve">Admin center: Teams admin center &gt; Teams &gt; Teams settings &gt; Email integration &gt; Users can send emails to a channel email address = Off. PowerShell: Get-CsTeamsClientConfiguration | Format-List AllowEmailIntoChannel,RestrictedSenderList</t>
  </si>
  <si>
    <t xml:space="preserve">Get-CsTeamsClientConfiguration output showing AllowEmailIntoChannel False; population: the tenant-wide setting</t>
  </si>
  <si>
    <t xml:space="preserve">MS.TEAMS.1.3v1</t>
  </si>
  <si>
    <t xml:space="preserve">Anonymous users and dial-in callers are not admitted to meetings automatically.</t>
  </si>
  <si>
    <t xml:space="preserve">Automatic admission lets uninvited participants into internal meetings without the organizer seeing them first.</t>
  </si>
  <si>
    <t xml:space="preserve">Admin center: Teams admin center &gt; Meetings &gt; Meeting policies &gt; each policy (Global and every custom policy) &gt; Meeting join &amp; lobby &gt; Who can bypass the lobby not set to Everyone. PowerShell: Get-CsTeamsMeetingPolicy | Format-Table Identity,AutoAdmittedUsers,AllowPSTNUsersToBypassLobby</t>
  </si>
  <si>
    <t xml:space="preserve">Get-CsTeamsMeetingPolicy output with AutoAdmittedUsers not Everyone and AllowPSTNUsersToBypassLobby False; population: every meeting policy</t>
  </si>
  <si>
    <t xml:space="preserve">MS.TEAMS.1.1v1</t>
  </si>
  <si>
    <t xml:space="preserve">External meeting participants cannot give or request control of shared screens.</t>
  </si>
  <si>
    <t xml:space="preserve">Remote control requested by an outsider can be used to run commands on a user's device during a meeting.</t>
  </si>
  <si>
    <t xml:space="preserve">Admin center: Teams admin center &gt; Meetings &gt; Meeting policies &gt; each policy (Global and every custom policy) &gt; Content sharing &gt; External participants can give or request control = Off. PowerShell: Get-CsTeamsMeetingPolicy | Format-Table Identity,AllowExternalParticipantGiveRequestControl</t>
  </si>
  <si>
    <t xml:space="preserve">Get-CsTeamsMeetingPolicy output; population: every meeting policy</t>
  </si>
  <si>
    <t xml:space="preserve">MS.TEAMS.2.3v2</t>
  </si>
  <si>
    <t xml:space="preserve">Internal users cannot start contact with users of unmanaged Microsoft accounts.</t>
  </si>
  <si>
    <t xml:space="preserve">Removes a channel for data to leave the organization through personal Teams accounts.</t>
  </si>
  <si>
    <t xml:space="preserve">Admin center: Teams admin center &gt; External collaboration &gt; External access (shown as Users &gt; External access in earlier layouts) &gt; Policies &gt; Global &gt; People in my org can chat and have meetings with external users who have unmanaged Microsoft accounts = Off. PowerShell: Get-CsTenantFederationConfiguration | Format-List AllowTeamsConsumer</t>
  </si>
  <si>
    <t xml:space="preserve">Get-CsTenantFederationConfiguration output showing AllowTeamsConsumer False; population: the organization setting and every external access policy</t>
  </si>
  <si>
    <t xml:space="preserve">MS.TEAMS.5.2v2</t>
  </si>
  <si>
    <t xml:space="preserve">Only third-party Teams apps approved by the organization can be installed.</t>
  </si>
  <si>
    <t xml:space="preserve">Third-party apps can read chats and files with the user's permissions, so an unreviewed app is a data access grant.</t>
  </si>
  <si>
    <t xml:space="preserve">Admin center: Teams admin center &gt; Teams apps &gt; Manage apps &gt; Actions &gt; Org-wide app settings &gt; Third-party apps</t>
  </si>
  <si>
    <t xml:space="preserve">Screenshot of Org-wide app settings and the list of third-party apps with availability other than No one, each with an approval record; population: every third-party app available to any user</t>
  </si>
  <si>
    <t xml:space="preserve">Logging</t>
  </si>
  <si>
    <t xml:space="preserve">MS.SECURITYSUITE.5.1v1</t>
  </si>
  <si>
    <t xml:space="preserve">Reworked from MS.DEFENDER.6.1v1, MS.EXO.17.1v1</t>
  </si>
  <si>
    <t xml:space="preserve">Unified audit logging is turned on.</t>
  </si>
  <si>
    <t xml:space="preserve">Without the unified audit log there is no record of sign-ins, file access, mailbox rules or admin changes to investigate.</t>
  </si>
  <si>
    <t xml:space="preserve">Admin center: Microsoft Purview portal &gt; Solutions &gt; Audit (a banner offers Start recording user and admin activity if off). PowerShell: Get-AdminAuditLogConfig | Format-List UnifiedAuditLogIngestionEnabled, run in Exchange Online PowerShell</t>
  </si>
  <si>
    <t xml:space="preserve">Get-AdminAuditLogConfig output showing True, and a sample audit search returning recent records; population: the tenant-wide setting</t>
  </si>
  <si>
    <t xml:space="preserve">Microsoft Learn states auditing is not on by default for Business Basic, Business Standard and Business Premium, and that the same cmdlet run in Security &amp; Compliance PowerShell always returns False.</t>
  </si>
  <si>
    <t xml:space="preserve">MS.SECURITYSUITE.5.2v1</t>
  </si>
  <si>
    <t xml:space="preserve">Reworked from MS.DEFENDER.6.3v1, MS.EXO.17.3v1</t>
  </si>
  <si>
    <t xml:space="preserve">Audit logs are searchable for at least 3 months and retrievable for at least 12 months.</t>
  </si>
  <si>
    <t xml:space="preserve">Many intrusions are discovered months after they start; logs that age out first leave the investigation without evidence.</t>
  </si>
  <si>
    <t xml:space="preserve">Admin center: Microsoft Purview portal &gt; Audit &gt; Audit retention policies. PowerShell: Get-UnifiedAuditLogRetentionPolicy (Security &amp; Compliance PowerShell; does not return the default policy)</t>
  </si>
  <si>
    <t xml:space="preserve">Audit retention policy list, or for tenants without the license, the documented export process and a dated 12-month archive of exported logs; population: all users whose activity is audited</t>
  </si>
  <si>
    <t xml:space="preserve">Audit (Standard) retains 180 days on all plans; in-service retention beyond 180 days requires Office 365 E5, Microsoft 365 E5, Microsoft Purview Suite or the E5 eDiscovery and Audit add-on for the user generating the activity, otherwise export the logs</t>
  </si>
  <si>
    <t xml:space="preserve">Twelve-month retention assumed because a retention policy exists, while the users it covers are not licensed for it and their records still age out at 180 days.</t>
  </si>
  <si>
    <t xml:space="preserve">Baseline position</t>
  </si>
  <si>
    <t xml:space="preserve">Calculated from the working sheets. Do not type in the shaded cells.</t>
  </si>
  <si>
    <t xml:space="preserve">OVERALL</t>
  </si>
  <si>
    <t xml:space="preserve">Settings in the checklist</t>
  </si>
  <si>
    <t xml:space="preserve">Met</t>
  </si>
  <si>
    <t xml:space="preserve">Partly met</t>
  </si>
  <si>
    <t xml:space="preserve">Not met</t>
  </si>
  <si>
    <t xml:space="preserve">Not applicable</t>
  </si>
  <si>
    <t xml:space="preserve">Met, as a share of applicable settings</t>
  </si>
  <si>
    <t xml:space="preserve">The share excludes rows marked Not applicable. A row left Not checked counts against the share, because an unchecked setting is not a known one.</t>
  </si>
  <si>
    <t xml:space="preserve">BY PRIORITY</t>
  </si>
  <si>
    <t xml:space="preserve">Rows</t>
  </si>
  <si>
    <t xml:space="preserve">BY AREA</t>
  </si>
  <si>
    <t xml:space="preserve">Sources</t>
  </si>
  <si>
    <t xml:space="preserve">Publisher</t>
  </si>
  <si>
    <t xml:space="preserve">Cybersecurity and Infrastructure Security Agency (CISA), Secure Cloud Business Applications (SCuBA) project</t>
  </si>
  <si>
    <t xml:space="preserve">Repository</t>
  </si>
  <si>
    <t xml:space="preserve">https://github.com/cisagov/ScubaGear</t>
  </si>
  <si>
    <t xml:space="preserve">Files</t>
  </si>
  <si>
    <t xml:space="preserve">PowerShell/ScubaGear/baselines (aad.md, exo.md, securitysuite.md, sharepoint.md, teams.md, removedpolicies.md)</t>
  </si>
  <si>
    <t xml:space="preserve">Branch and commit</t>
  </si>
  <si>
    <t xml:space="preserve">main, commit 83a02a24c917cc030422205955a2c497e1f95f2d (2026-10-15)</t>
  </si>
  <si>
    <t xml:space="preserve">Version notes</t>
  </si>
  <si>
    <t xml:space="preserve">Pulled from main rather than a release tag, because the Defender baseline has been replaced on main: the MS.DEFENDER.* policies and the Exchange Online policies MS.EXO.8 through MS.EXO.17 (other than MS.EXO.13.1v1) are listed in removedpolicies.md and reworked into a new Security Suite baseline (MS.SECURITYSUITE.*), last modified March to September 2026. Anyone running ScubaGear v1.8.0 or earlier will see the older MS.DEFENDER IDs in their report. Policy versions changed in this baseline include MS.AAD.3.2v2, MS.AAD.3.3v2, MS.AAD.3.5v2, MS.EXO.1.1v2, MS.EXO.2.2v3, MS.SHAREPOINT.3.3v2 and the MS.TEAMS.1.2v2, 1.7v2, 2.1v2 to 2.3v2 and 5.1v2 to 5.3v2 policies. SCuBA license sections assume Microsoft 365 E3 or G3 and list only licenses beyond that; this checklist states the license for small and mid-size plans from Microsoft Learn where it differs. Priority: SCuBA SHALL items are Critical or High, SHOULD items are High or Medium.</t>
  </si>
  <si>
    <t xml:space="preserve">Left out on purpose</t>
  </si>
  <si>
    <t xml:space="preserve">Selected for a small or mid-size tenant. Omitted on purpose: MS.EXO.4.3v1 (DMARC reports to a federal CISA mailbox, federal agencies only); MS.AAD.4.1v1 (log forwarding to a security operations center, assumes a SIEM); MS.AAD.9.1v1 (risky AI agents, needs Agent 365 or Microsoft 365 E7); MS.AAD.3.7v1 and 3.8v1 (managed devices, need Intune and device enrollment); MS.AAD.7.5v1 and 7.9v1 (second-tier PIM controls); MS.AAD.5.6v1 and 5.7v1 (credential lifetime limits, superseded in practice by MS.AAD.5.5v1); the MS.SECURITYSUITE.3.x DLP group (needs organization-defined sensitive data and, for Teams and endpoints, E5); MS.SECURITYSUITE.2.3v1, 7.3v1 and 8.2v1; MS.TEAMS.1.4v1 to 1.7v2, 5.1v2 and 5.3v2; the Power Platform and Power BI baselines.</t>
  </si>
  <si>
    <t xml:space="preserve">Property names</t>
  </si>
  <si>
    <t xml:space="preserve">Where Microsoft Learn did not document a property, the property name was confirmed from the ScubaGear Rego checks at the same commit (SharePoint numeric link values, Get-TransportRule FromScope and PrependSubject, PolicyMigrationState, OnPremisesImmutableId). Admin center paths follow SCuBA and Microsoft Learn; Microsoft renames portal menus often, so a path that does not match should be searched by the setting name.</t>
  </si>
  <si>
    <t xml:space="preserve">Microsoft Learn pages used</t>
  </si>
  <si>
    <t xml:space="preserve">https://learn.microsoft.com/en-us/entra/identity/conditional-access/block-legacy-authentication</t>
  </si>
  <si>
    <t xml:space="preserve">https://learn.microsoft.com/en-us/entra/fundamentals/licensing</t>
  </si>
  <si>
    <t xml:space="preserve">https://learn.microsoft.com/en-us/entra/id-protection/howto-identity-protection-configure-risk-policies</t>
  </si>
  <si>
    <t xml:space="preserve">https://learn.microsoft.com/en-us/entra/id-protection/howto-identity-protection-configure-notifications</t>
  </si>
  <si>
    <t xml:space="preserve">https://learn.microsoft.com/en-us/entra/identity/authentication/concept-authentication-strengths</t>
  </si>
  <si>
    <t xml:space="preserve">https://learn.microsoft.com/en-us/entra/identity/authentication/how-to-authentication-methods-manage</t>
  </si>
  <si>
    <t xml:space="preserve">https://learn.microsoft.com/en-us/entra/identity/enterprise-apps/configure-user-consent</t>
  </si>
  <si>
    <t xml:space="preserve">https://learn.microsoft.com/en-us/entra/identity/enterprise-apps/configure-admin-consent-workflow</t>
  </si>
  <si>
    <t xml:space="preserve">https://learn.microsoft.com/en-us/graph/api/resources/authorizationpolicy</t>
  </si>
  <si>
    <t xml:space="preserve">https://learn.microsoft.com/en-us/graph/api/resources/defaultuserrolepermissions</t>
  </si>
  <si>
    <t xml:space="preserve">https://learn.microsoft.com/en-us/entra/external-id/external-collaboration-settings-configure</t>
  </si>
  <si>
    <t xml:space="preserve">https://learn.microsoft.com/en-us/entra/id-governance/privileged-identity-management/pim-configure</t>
  </si>
  <si>
    <t xml:space="preserve">https://learn.microsoft.com/en-us/entra/id-governance/privileged-identity-management/pim-how-to-change-default-settings</t>
  </si>
  <si>
    <t xml:space="preserve">https://learn.microsoft.com/en-us/entra/identity/role-based-access-control/security-emergency-access</t>
  </si>
  <si>
    <t xml:space="preserve">https://learn.microsoft.com/en-us/microsoft-365/admin/manage/set-password-expiration-policy</t>
  </si>
  <si>
    <t xml:space="preserve">https://learn.microsoft.com/en-us/powershell/module/microsoft.graph.identity.signins/get-mgidentityconditionalaccesspolicy</t>
  </si>
  <si>
    <t xml:space="preserve">https://learn.microsoft.com/en-us/powershell/module/microsoft.graph.identity.signins/get-mgpolicyauthenticationmethodpolicy</t>
  </si>
  <si>
    <t xml:space="preserve">https://learn.microsoft.com/en-us/exchange/clients-and-mobile-in-exchange-online/authenticated-client-smtp-submission</t>
  </si>
  <si>
    <t xml:space="preserve">https://learn.microsoft.com/en-us/defender-office-365/outbound-spam-policies-external-email-forwarding</t>
  </si>
  <si>
    <t xml:space="preserve">https://learn.microsoft.com/en-us/powershell/module/exchange/set-hostedoutboundspamfilterpolicy</t>
  </si>
  <si>
    <t xml:space="preserve">https://learn.microsoft.com/en-us/powershell/module/exchange/set-remotedomain</t>
  </si>
  <si>
    <t xml:space="preserve">https://learn.microsoft.com/en-us/powershell/module/exchange/set-sharingpolicy</t>
  </si>
  <si>
    <t xml:space="preserve">https://learn.microsoft.com/en-us/powershell/module/exchange/set-externalinoutlook</t>
  </si>
  <si>
    <t xml:space="preserve">https://learn.microsoft.com/en-us/defender-office-365/email-authentication-dkim-configure</t>
  </si>
  <si>
    <t xml:space="preserve">https://learn.microsoft.com/en-us/purview/audit-mailboxes</t>
  </si>
  <si>
    <t xml:space="preserve">https://learn.microsoft.com/en-us/purview/audit-log-enable-disable</t>
  </si>
  <si>
    <t xml:space="preserve">https://learn.microsoft.com/en-us/purview/audit-log-retention-policies</t>
  </si>
  <si>
    <t xml:space="preserve">https://learn.microsoft.com/en-us/purview/alert-policies</t>
  </si>
  <si>
    <t xml:space="preserve">https://learn.microsoft.com/en-us/defender-office-365/preset-security-policies</t>
  </si>
  <si>
    <t xml:space="preserve">https://learn.microsoft.com/en-us/defender-office-365/safe-attachments-for-spo-odfb-teams-configure</t>
  </si>
  <si>
    <t xml:space="preserve">https://learn.microsoft.com/en-us/defender-office-365/anti-spam-policies-configure</t>
  </si>
  <si>
    <t xml:space="preserve">https://learn.microsoft.com/en-us/office365/servicedescriptions/office-365-advanced-threat-protection-service-description</t>
  </si>
  <si>
    <t xml:space="preserve">https://learn.microsoft.com/en-us/powershell/module/exchange/set-antiphishpolicy</t>
  </si>
  <si>
    <t xml:space="preserve">https://learn.microsoft.com/en-us/powershell/module/exchange/set-malwarefilterpolicy</t>
  </si>
  <si>
    <t xml:space="preserve">https://learn.microsoft.com/en-us/powershell/module/exchange/set-safeattachmentpolicy</t>
  </si>
  <si>
    <t xml:space="preserve">https://learn.microsoft.com/en-us/powershell/module/exchange/set-safelinkspolicy</t>
  </si>
  <si>
    <t xml:space="preserve">https://learn.microsoft.com/en-us/powershell/module/exchange/set-hostedconnectionfilterpolicy</t>
  </si>
  <si>
    <t xml:space="preserve">https://learn.microsoft.com/en-us/sharepoint/turn-external-sharing-on-or-off</t>
  </si>
  <si>
    <t xml:space="preserve">https://learn.microsoft.com/en-us/powershell/module/microsoft.online.sharepoint.powershell/set-spotenant</t>
  </si>
  <si>
    <t xml:space="preserve">https://learn.microsoft.com/en-us/microsoftteams/trusted-organizations-external-meetings-chat</t>
  </si>
  <si>
    <t xml:space="preserve">https://learn.microsoft.com/en-us/powershell/module/microsoftteams/set-cstenantfederationconfiguration</t>
  </si>
  <si>
    <t xml:space="preserve">https://learn.microsoft.com/en-us/powershell/module/microsoftteams/set-csteamsmeetingpolicy</t>
  </si>
  <si>
    <t xml:space="preserve">https://learn.microsoft.com/en-us/powershell/module/microsoftteams/set-csteamsclientconfiguration</t>
  </si>
  <si>
    <t xml:space="preserve">https://learn.microsoft.com/en-us/microsoftteams/anonymous-users-in-meetings</t>
  </si>
  <si>
    <t xml:space="preserve">https://learn.microsoft.com/en-us/microsoftteams/who-can-bypass-meeting-lobby</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</si>
</sst>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0%"/>
  </numFmts>
  <fonts count="27">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8"/>
      <color rgb="FFE86A2A"/>
      <name val="Arial"/>
      <family val="0"/>
      <charset val="1"/>
    </font>
    <font>
      <b val="true"/>
      <sz val="15"/>
      <color rgb="FFFFFFFF"/>
      <name val="Arial"/>
      <family val="0"/>
      <charset val="1"/>
    </font>
    <font>
      <sz val="10"/>
      <color rgb="FF6B6560"/>
      <name val="Arial"/>
      <family val="0"/>
      <charset val="1"/>
    </font>
    <font>
      <b val="true"/>
      <sz val="8"/>
      <color rgb="FFB5501C"/>
      <name val="Arial"/>
      <family val="0"/>
      <charset val="1"/>
    </font>
    <font>
      <sz val="9"/>
      <color rgb="FF6B6560"/>
      <name val="Arial"/>
      <family val="0"/>
      <charset val="1"/>
    </font>
    <font>
      <b val="true"/>
      <sz val="9"/>
      <color rgb="FFB5501C"/>
      <name val="Arial"/>
      <family val="0"/>
      <charset val="1"/>
    </font>
    <font>
      <sz val="9"/>
      <color rgb="FF111111"/>
      <name val="Arial"/>
      <family val="0"/>
      <charset val="1"/>
    </font>
    <font>
      <sz val="10"/>
      <color rgb="FF111111"/>
      <name val="Arial"/>
      <family val="0"/>
      <charset val="1"/>
    </font>
    <font>
      <b val="true"/>
      <sz val="10"/>
      <color rgb="FFE86A2A"/>
      <name val="Arial"/>
      <family val="0"/>
      <charset val="1"/>
    </font>
    <font>
      <b val="true"/>
      <sz val="10"/>
      <color rgb="FFB5501C"/>
      <name val="Arial"/>
      <family val="0"/>
      <charset val="1"/>
    </font>
    <font>
      <sz val="8"/>
      <color rgb="FF6B6560"/>
      <name val="Arial"/>
      <family val="0"/>
      <charset val="1"/>
    </font>
    <font>
      <b val="true"/>
      <sz val="15"/>
      <color rgb="FF1F1F1F"/>
      <name val="Arial"/>
      <family val="0"/>
      <charset val="1"/>
    </font>
    <font>
      <sz val="9"/>
      <color rgb="FF6E6E6E"/>
      <name val="Arial"/>
      <family val="0"/>
      <charset val="1"/>
    </font>
    <font>
      <b val="true"/>
      <sz val="11"/>
      <color rgb="FF1F1F1F"/>
      <name val="Arial"/>
      <family val="0"/>
      <charset val="1"/>
    </font>
    <font>
      <sz val="10"/>
      <name val="Arial"/>
      <family val="0"/>
      <charset val="1"/>
    </font>
    <font>
      <b val="true"/>
      <sz val="10"/>
      <name val="Arial"/>
      <family val="0"/>
      <charset val="1"/>
    </font>
    <font>
      <b val="true"/>
      <sz val="10"/>
      <color rgb="FFFFFFFF"/>
      <name val="Arial"/>
      <family val="0"/>
      <charset val="1"/>
    </font>
    <font>
      <sz val="9"/>
      <name val="Arial"/>
      <family val="0"/>
      <charset val="1"/>
    </font>
    <font>
      <b val="true"/>
      <sz val="9"/>
      <name val="Arial"/>
      <family val="0"/>
      <charset val="1"/>
    </font>
    <font>
      <b val="true"/>
      <sz val="9"/>
      <color rgb="FFFFFFFF"/>
      <name val="Arial"/>
      <family val="0"/>
      <charset val="1"/>
    </font>
    <font>
      <b val="true"/>
      <sz val="11"/>
      <name val="Arial"/>
      <family val="0"/>
      <charset val="1"/>
    </font>
    <font>
      <sz val="9"/>
      <color rgb="FFB5501C"/>
      <name val="Arial"/>
      <family val="0"/>
      <charset val="1"/>
    </font>
  </fonts>
  <fills count="6">
    <fill>
      <patternFill patternType="none"/>
    </fill>
    <fill>
      <patternFill patternType="gray125"/>
    </fill>
    <fill>
      <patternFill patternType="solid">
        <fgColor rgb="FF111111"/>
        <bgColor rgb="FF1F1F1F"/>
      </patternFill>
    </fill>
    <fill>
      <patternFill patternType="solid">
        <fgColor rgb="FFFAF3EE"/>
        <bgColor rgb="FFEEEEEE"/>
      </patternFill>
    </fill>
    <fill>
      <patternFill patternType="solid">
        <fgColor rgb="FF1F1F1F"/>
        <bgColor rgb="FF111111"/>
      </patternFill>
    </fill>
    <fill>
      <patternFill patternType="solid">
        <fgColor rgb="FFFFFFFF"/>
        <bgColor rgb="FFFAF3EE"/>
      </patternFill>
    </fill>
  </fills>
  <borders count="2">
    <border diagonalUp="false" diagonalDown="false">
      <left/>
      <right/>
      <top/>
      <bottom/>
      <diagonal/>
    </border>
    <border diagonalUp="false" diagonalDown="false">
      <left style="thin">
        <color rgb="FFE8E8E8"/>
      </left>
      <right style="thin">
        <color rgb="FFE8E8E8"/>
      </right>
      <top style="thin">
        <color rgb="FFE8E8E8"/>
      </top>
      <bottom style="thin">
        <color rgb="FFE8E8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1" fillId="4" borderId="1" xfId="0" applyFont="true" applyBorder="true" applyAlignment="true" applyProtection="false">
      <alignment horizontal="general" vertical="center" textRotation="0" wrapText="true" indent="0" shrinkToFit="false"/>
      <protection locked="true" hidden="false"/>
    </xf>
    <xf numFmtId="164" fontId="22" fillId="5"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5" fontId="22" fillId="5"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5" fontId="22" fillId="3" borderId="1" xfId="0" applyFont="true" applyBorder="true" applyAlignment="true" applyProtection="false">
      <alignment horizontal="general" vertical="top" textRotation="0" wrapText="true" indent="0" shrinkToFit="false"/>
      <protection locked="true" hidden="false"/>
    </xf>
    <xf numFmtId="164" fontId="23" fillId="3" borderId="1" xfId="0" applyFont="true" applyBorder="true" applyAlignment="true" applyProtection="false">
      <alignment horizontal="general" vertical="top" textRotation="0" wrapText="tru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general" vertical="center" textRotation="0" wrapText="false" indent="0" shrinkToFit="false"/>
      <protection locked="true" hidden="false"/>
    </xf>
    <xf numFmtId="167" fontId="19" fillId="3" borderId="1"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24" fillId="4" borderId="0" xfId="0" applyFont="true" applyBorder="false" applyAlignment="true" applyProtection="false">
      <alignment horizontal="general" vertical="center"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AF3EE"/>
          <bgColor rgb="FF000000"/>
        </patternFill>
      </fill>
    </dxf>
    <dxf>
      <fill>
        <patternFill patternType="solid">
          <fgColor rgb="FFFFFFFF"/>
          <bgColor rgb="FF000000"/>
        </patternFill>
      </fill>
    </dxf>
    <dxf>
      <fill>
        <patternFill patternType="solid">
          <bgColor rgb="FF000000"/>
        </patternFill>
      </fill>
    </dxf>
    <dxf>
      <fill>
        <patternFill patternType="solid">
          <fgColor rgb="FFB5501C"/>
          <bgColor rgb="FF000000"/>
        </patternFill>
      </fill>
    </dxf>
    <dxf>
      <fill>
        <patternFill>
          <bgColor rgb="FFE3F1E6"/>
        </patternFill>
      </fill>
    </dxf>
    <dxf>
      <fill>
        <patternFill>
          <bgColor rgb="FFFFF1D6"/>
        </patternFill>
      </fill>
    </dxf>
    <dxf>
      <fill>
        <patternFill>
          <bgColor rgb="FFF9DEDA"/>
        </patternFill>
      </fill>
    </dxf>
    <dxf>
      <fill>
        <patternFill>
          <bgColor rgb="FFEEEEE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6560"/>
      <rgbColor rgb="FF9999FF"/>
      <rgbColor rgb="FF993366"/>
      <rgbColor rgb="FFFFF1D6"/>
      <rgbColor rgb="FFE3F1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EE"/>
      <rgbColor rgb="FFE8E8E8"/>
      <rgbColor rgb="FFFAF3EE"/>
      <rgbColor rgb="FF99CCFF"/>
      <rgbColor rgb="FFFF99CC"/>
      <rgbColor rgb="FFCC99FF"/>
      <rgbColor rgb="FFF9DEDA"/>
      <rgbColor rgb="FF3366FF"/>
      <rgbColor rgb="FF33CCCC"/>
      <rgbColor rgb="FF99CC00"/>
      <rgbColor rgb="FFFFCC00"/>
      <rgbColor rgb="FFFF9900"/>
      <rgbColor rgb="FFE86A2A"/>
      <rgbColor rgb="FF6E6E6E"/>
      <rgbColor rgb="FF969696"/>
      <rgbColor rgb="FF003366"/>
      <rgbColor rgb="FF339966"/>
      <rgbColor rgb="FF111111"/>
      <rgbColor rgb="FF333300"/>
      <rgbColor rgb="FFB5501C"/>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62"/>
    <col collapsed="false" customWidth="true" hidden="false" outlineLevel="0" max="4" min="4" style="0" width="3"/>
  </cols>
  <sheetData>
    <row r="1" customFormat="false" ht="9.75" hidden="false" customHeight="true" outlineLevel="0" collapsed="false"/>
    <row r="2" customFormat="false" ht="27.75" hidden="false" customHeight="true" outlineLevel="0" collapsed="false">
      <c r="B2" s="1" t="s">
        <v>0</v>
      </c>
      <c r="C2" s="2"/>
    </row>
    <row r="3" customFormat="false" ht="12.75" hidden="false" customHeight="true" outlineLevel="0" collapsed="false">
      <c r="B3" s="3" t="s">
        <v>1</v>
      </c>
      <c r="C3" s="2"/>
    </row>
    <row r="4" customFormat="false" ht="15" hidden="false" customHeight="false" outlineLevel="0" collapsed="false">
      <c r="B4" s="2"/>
      <c r="C4" s="2"/>
    </row>
    <row r="5" customFormat="false" ht="24" hidden="false" customHeight="true" outlineLevel="0" collapsed="false">
      <c r="B5" s="4" t="s">
        <v>2</v>
      </c>
      <c r="C5" s="2"/>
    </row>
    <row r="6" customFormat="false" ht="7.5" hidden="false" customHeight="true" outlineLevel="0" collapsed="false"/>
    <row r="7" customFormat="false" ht="19.5" hidden="false" customHeight="true" outlineLevel="0" collapsed="false">
      <c r="B7" s="5" t="s">
        <v>3</v>
      </c>
    </row>
    <row r="9" customFormat="false" ht="18" hidden="false" customHeight="true" outlineLevel="0" collapsed="false">
      <c r="B9" s="6" t="s">
        <v>4</v>
      </c>
    </row>
    <row r="10" customFormat="false" ht="15.75" hidden="false" customHeight="true" outlineLevel="0" collapsed="false">
      <c r="B10" s="7" t="s">
        <v>5</v>
      </c>
      <c r="C10" s="8" t="s">
        <v>6</v>
      </c>
    </row>
    <row r="11" customFormat="false" ht="15.75" hidden="false" customHeight="true" outlineLevel="0" collapsed="false">
      <c r="B11" s="9" t="s">
        <v>7</v>
      </c>
      <c r="C11" s="10" t="s">
        <v>8</v>
      </c>
    </row>
    <row r="12" customFormat="false" ht="15.75" hidden="false" customHeight="true" outlineLevel="0" collapsed="false">
      <c r="B12" s="7" t="s">
        <v>9</v>
      </c>
      <c r="C12" s="11" t="s">
        <v>10</v>
      </c>
    </row>
    <row r="13" customFormat="false" ht="15.75" hidden="false" customHeight="true" outlineLevel="0" collapsed="false">
      <c r="B13" s="9" t="s">
        <v>11</v>
      </c>
      <c r="C13" s="10" t="s">
        <v>12</v>
      </c>
    </row>
    <row r="14" customFormat="false" ht="15.75" hidden="false" customHeight="true" outlineLevel="0" collapsed="false">
      <c r="B14" s="7" t="s">
        <v>13</v>
      </c>
      <c r="C14" s="11" t="s">
        <v>14</v>
      </c>
    </row>
    <row r="16" customFormat="false" ht="15" hidden="false" customHeight="false" outlineLevel="0" collapsed="false">
      <c r="B16" s="6" t="s">
        <v>15</v>
      </c>
    </row>
    <row r="17" customFormat="false" ht="60" hidden="false" customHeight="true" outlineLevel="0" collapsed="false">
      <c r="B17" s="12" t="s">
        <v>16</v>
      </c>
      <c r="C17" s="12"/>
    </row>
    <row r="19" customFormat="false" ht="15" hidden="false" customHeight="false" outlineLevel="0" collapsed="false">
      <c r="B19" s="6" t="s">
        <v>17</v>
      </c>
    </row>
    <row r="20" customFormat="false" ht="45" hidden="false" customHeight="true" outlineLevel="0" collapsed="false">
      <c r="B20" s="13" t="s">
        <v>18</v>
      </c>
      <c r="C20" s="13"/>
    </row>
    <row r="22" customFormat="false" ht="15" hidden="false" customHeight="false" outlineLevel="0" collapsed="false">
      <c r="B22" s="6" t="s">
        <v>19</v>
      </c>
    </row>
    <row r="23" customFormat="false" ht="30" hidden="false" customHeight="true" outlineLevel="0" collapsed="false">
      <c r="B23" s="14" t="s">
        <v>20</v>
      </c>
      <c r="C23" s="15" t="s">
        <v>21</v>
      </c>
    </row>
    <row r="24" customFormat="false" ht="30" hidden="false" customHeight="true" outlineLevel="0" collapsed="false">
      <c r="B24" s="14" t="s">
        <v>22</v>
      </c>
      <c r="C24" s="15" t="s">
        <v>23</v>
      </c>
    </row>
    <row r="25" customFormat="false" ht="30" hidden="false" customHeight="true" outlineLevel="0" collapsed="false">
      <c r="B25" s="14" t="s">
        <v>24</v>
      </c>
      <c r="C25" s="15" t="s">
        <v>25</v>
      </c>
    </row>
    <row r="26" customFormat="false" ht="30" hidden="false" customHeight="true" outlineLevel="0" collapsed="false">
      <c r="B26" s="14" t="s">
        <v>26</v>
      </c>
      <c r="C26" s="15" t="s">
        <v>27</v>
      </c>
    </row>
    <row r="27" customFormat="false" ht="30" hidden="false" customHeight="true" outlineLevel="0" collapsed="false">
      <c r="B27" s="14" t="s">
        <v>28</v>
      </c>
      <c r="C27" s="15" t="s">
        <v>29</v>
      </c>
    </row>
    <row r="29" customFormat="false" ht="15" hidden="false" customHeight="false" outlineLevel="0" collapsed="false">
      <c r="B29" s="16" t="s">
        <v>30</v>
      </c>
      <c r="C29" s="17"/>
    </row>
    <row r="30" customFormat="false" ht="45" hidden="false" customHeight="true" outlineLevel="0" collapsed="false">
      <c r="B30" s="18" t="s">
        <v>31</v>
      </c>
      <c r="C30" s="18"/>
    </row>
    <row r="31" customFormat="false" ht="15" hidden="false" customHeight="false" outlineLevel="0" collapsed="false">
      <c r="B31" s="19" t="s">
        <v>32</v>
      </c>
      <c r="C31" s="19" t="s">
        <v>33</v>
      </c>
    </row>
    <row r="33" customFormat="false" ht="15" hidden="false" customHeight="false" outlineLevel="0" collapsed="false">
      <c r="B33" s="20" t="s">
        <v>34</v>
      </c>
    </row>
  </sheetData>
  <mergeCells count="3">
    <mergeCell ref="B17:C17"/>
    <mergeCell ref="B20:C20"/>
    <mergeCell ref="B30:C3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2" customFormat="false" ht="18.55" hidden="false" customHeight="false" outlineLevel="0" collapsed="false">
      <c r="B2" s="21" t="s">
        <v>2</v>
      </c>
    </row>
    <row r="3" customFormat="false" ht="15" hidden="false" customHeight="false" outlineLevel="0" collapsed="false">
      <c r="B3" s="22" t="s">
        <v>35</v>
      </c>
    </row>
    <row r="5" customFormat="false" ht="15" hidden="false" customHeight="false" outlineLevel="0" collapsed="false">
      <c r="B5" s="23" t="s">
        <v>36</v>
      </c>
    </row>
    <row r="6" customFormat="false" ht="27.75" hidden="false" customHeight="true" outlineLevel="0" collapsed="false">
      <c r="C6" s="24" t="s">
        <v>37</v>
      </c>
    </row>
    <row r="7" customFormat="false" ht="15" hidden="false" customHeight="false" outlineLevel="0" collapsed="false">
      <c r="B7" s="23" t="s">
        <v>38</v>
      </c>
    </row>
    <row r="8" customFormat="false" ht="42" hidden="false" customHeight="true" outlineLevel="0" collapsed="false">
      <c r="B8" s="25" t="s">
        <v>39</v>
      </c>
      <c r="C8" s="24" t="s">
        <v>40</v>
      </c>
    </row>
    <row r="9" customFormat="false" ht="84" hidden="false" customHeight="true" outlineLevel="0" collapsed="false">
      <c r="B9" s="25" t="s">
        <v>41</v>
      </c>
      <c r="C9" s="24" t="s">
        <v>42</v>
      </c>
    </row>
    <row r="10" customFormat="false" ht="42" hidden="false" customHeight="true" outlineLevel="0" collapsed="false">
      <c r="B10" s="25" t="s">
        <v>43</v>
      </c>
      <c r="C10" s="24" t="s">
        <v>44</v>
      </c>
    </row>
    <row r="11" customFormat="false" ht="42" hidden="false" customHeight="true" outlineLevel="0" collapsed="false">
      <c r="B11" s="25" t="s">
        <v>45</v>
      </c>
      <c r="C11" s="24" t="s">
        <v>46</v>
      </c>
    </row>
    <row r="12" customFormat="false" ht="15" hidden="false" customHeight="false" outlineLevel="0" collapsed="false">
      <c r="B12" s="23" t="s">
        <v>47</v>
      </c>
    </row>
    <row r="13" customFormat="false" ht="13.5" hidden="false" customHeight="true" outlineLevel="0" collapsed="false">
      <c r="B13" s="25" t="s">
        <v>48</v>
      </c>
      <c r="C13" s="24" t="s">
        <v>49</v>
      </c>
    </row>
    <row r="14" customFormat="false" ht="27.75" hidden="false" customHeight="true" outlineLevel="0" collapsed="false">
      <c r="B14" s="25" t="s">
        <v>50</v>
      </c>
      <c r="C14" s="24" t="s">
        <v>51</v>
      </c>
    </row>
    <row r="15" customFormat="false" ht="27.75" hidden="false" customHeight="true" outlineLevel="0" collapsed="false">
      <c r="B15" s="25" t="s">
        <v>52</v>
      </c>
      <c r="C15" s="24" t="s">
        <v>53</v>
      </c>
    </row>
    <row r="16" customFormat="false" ht="13.5" hidden="false" customHeight="true" outlineLevel="0" collapsed="false">
      <c r="B16" s="25" t="s">
        <v>54</v>
      </c>
      <c r="C16" s="24" t="s">
        <v>55</v>
      </c>
    </row>
    <row r="17" customFormat="false" ht="15" hidden="false" customHeight="false" outlineLevel="0" collapsed="false">
      <c r="B17" s="23" t="s">
        <v>56</v>
      </c>
    </row>
    <row r="18" customFormat="false" ht="42" hidden="false" customHeight="true" outlineLevel="0" collapsed="false">
      <c r="C18" s="24" t="s">
        <v>57</v>
      </c>
    </row>
    <row r="20" customFormat="false" ht="15" hidden="false" customHeight="false" outlineLevel="0" collapsed="false">
      <c r="B20" s="26" t="s">
        <v>33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1" topLeftCell="F2" activePane="bottomRight" state="frozen"/>
      <selection pane="topLeft" activeCell="A1" activeCellId="0" sqref="A1"/>
      <selection pane="topRight" activeCell="F1" activeCellId="0" sqref="F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19"/>
    <col collapsed="false" customWidth="true" hidden="false" outlineLevel="0" max="4" min="4" style="0" width="24"/>
    <col collapsed="false" customWidth="true" hidden="false" outlineLevel="0" max="5" min="5" style="0" width="44"/>
    <col collapsed="false" customWidth="true" hidden="false" outlineLevel="0" max="6" min="6" style="0" width="40"/>
    <col collapsed="false" customWidth="true" hidden="false" outlineLevel="0" max="7" min="7" style="0" width="50"/>
    <col collapsed="false" customWidth="true" hidden="false" outlineLevel="0" max="8" min="8" style="0" width="46"/>
    <col collapsed="false" customWidth="true" hidden="false" outlineLevel="0" max="9" min="9" style="0" width="26"/>
    <col collapsed="false" customWidth="true" hidden="false" outlineLevel="0" max="10" min="10" style="0" width="10"/>
    <col collapsed="false" customWidth="true" hidden="false" outlineLevel="0" max="11" min="11" style="0" width="42"/>
    <col collapsed="false" customWidth="true" hidden="false" outlineLevel="0" max="12" min="12" style="0" width="13"/>
    <col collapsed="false" customWidth="true" hidden="false" outlineLevel="0" max="13" min="13" style="0" width="26"/>
    <col collapsed="false" customWidth="true" hidden="false" outlineLevel="0" max="14" min="14" style="0" width="14"/>
    <col collapsed="false" customWidth="true" hidden="false" outlineLevel="0" max="15" min="15" style="0" width="13"/>
    <col collapsed="false" customWidth="true" hidden="false" outlineLevel="0" max="16" min="16" style="0" width="30"/>
  </cols>
  <sheetData>
    <row r="1" customFormat="false" ht="31.5" hidden="false" customHeight="true" outlineLevel="0" collapsed="false">
      <c r="A1" s="27" t="s">
        <v>58</v>
      </c>
      <c r="B1" s="27" t="s">
        <v>59</v>
      </c>
      <c r="C1" s="27" t="s">
        <v>60</v>
      </c>
      <c r="D1" s="27" t="s">
        <v>61</v>
      </c>
      <c r="E1" s="27" t="s">
        <v>62</v>
      </c>
      <c r="F1" s="27" t="s">
        <v>63</v>
      </c>
      <c r="G1" s="27" t="s">
        <v>43</v>
      </c>
      <c r="H1" s="27" t="s">
        <v>64</v>
      </c>
      <c r="I1" s="27" t="s">
        <v>65</v>
      </c>
      <c r="J1" s="27" t="s">
        <v>48</v>
      </c>
      <c r="K1" s="27" t="s">
        <v>52</v>
      </c>
      <c r="L1" s="27" t="s">
        <v>54</v>
      </c>
      <c r="M1" s="27" t="s">
        <v>66</v>
      </c>
      <c r="N1" s="27" t="s">
        <v>67</v>
      </c>
      <c r="O1" s="27" t="s">
        <v>68</v>
      </c>
      <c r="P1" s="27" t="s">
        <v>69</v>
      </c>
    </row>
    <row r="2" customFormat="false" ht="64.15" hidden="false" customHeight="false" outlineLevel="0" collapsed="false">
      <c r="A2" s="28" t="n">
        <v>1</v>
      </c>
      <c r="B2" s="28" t="s">
        <v>70</v>
      </c>
      <c r="C2" s="28" t="s">
        <v>71</v>
      </c>
      <c r="D2" s="28" t="s">
        <v>72</v>
      </c>
      <c r="E2" s="28" t="s">
        <v>73</v>
      </c>
      <c r="F2" s="28" t="s">
        <v>74</v>
      </c>
      <c r="G2" s="28" t="s">
        <v>75</v>
      </c>
      <c r="H2" s="28" t="s">
        <v>76</v>
      </c>
      <c r="I2" s="28" t="s">
        <v>77</v>
      </c>
      <c r="J2" s="29" t="s">
        <v>78</v>
      </c>
      <c r="K2" s="28" t="s">
        <v>79</v>
      </c>
      <c r="L2" s="28" t="s">
        <v>80</v>
      </c>
      <c r="M2" s="28"/>
      <c r="N2" s="28"/>
      <c r="O2" s="30"/>
      <c r="P2" s="28"/>
    </row>
    <row r="3" customFormat="false" ht="53.7" hidden="false" customHeight="false" outlineLevel="0" collapsed="false">
      <c r="A3" s="31" t="n">
        <v>2</v>
      </c>
      <c r="B3" s="31" t="s">
        <v>70</v>
      </c>
      <c r="C3" s="31" t="s">
        <v>81</v>
      </c>
      <c r="D3" s="31" t="s">
        <v>72</v>
      </c>
      <c r="E3" s="31" t="s">
        <v>82</v>
      </c>
      <c r="F3" s="31" t="s">
        <v>83</v>
      </c>
      <c r="G3" s="31" t="s">
        <v>84</v>
      </c>
      <c r="H3" s="31" t="s">
        <v>76</v>
      </c>
      <c r="I3" s="31" t="s">
        <v>85</v>
      </c>
      <c r="J3" s="32" t="s">
        <v>78</v>
      </c>
      <c r="K3" s="31" t="s">
        <v>86</v>
      </c>
      <c r="L3" s="31" t="s">
        <v>80</v>
      </c>
      <c r="M3" s="31"/>
      <c r="N3" s="31"/>
      <c r="O3" s="33"/>
      <c r="P3" s="31"/>
    </row>
    <row r="4" customFormat="false" ht="53.7" hidden="false" customHeight="false" outlineLevel="0" collapsed="false">
      <c r="A4" s="28" t="n">
        <v>3</v>
      </c>
      <c r="B4" s="28" t="s">
        <v>70</v>
      </c>
      <c r="C4" s="28" t="s">
        <v>87</v>
      </c>
      <c r="D4" s="28" t="s">
        <v>72</v>
      </c>
      <c r="E4" s="28" t="s">
        <v>88</v>
      </c>
      <c r="F4" s="28" t="s">
        <v>89</v>
      </c>
      <c r="G4" s="28" t="s">
        <v>90</v>
      </c>
      <c r="H4" s="28" t="s">
        <v>76</v>
      </c>
      <c r="I4" s="28" t="s">
        <v>85</v>
      </c>
      <c r="J4" s="29" t="s">
        <v>78</v>
      </c>
      <c r="K4" s="28" t="s">
        <v>91</v>
      </c>
      <c r="L4" s="28" t="s">
        <v>80</v>
      </c>
      <c r="M4" s="28"/>
      <c r="N4" s="28"/>
      <c r="O4" s="30"/>
      <c r="P4" s="28"/>
    </row>
    <row r="5" customFormat="false" ht="53.7" hidden="false" customHeight="false" outlineLevel="0" collapsed="false">
      <c r="A5" s="31" t="n">
        <v>4</v>
      </c>
      <c r="B5" s="31" t="s">
        <v>70</v>
      </c>
      <c r="C5" s="31" t="s">
        <v>92</v>
      </c>
      <c r="D5" s="31" t="s">
        <v>72</v>
      </c>
      <c r="E5" s="31" t="s">
        <v>93</v>
      </c>
      <c r="F5" s="31" t="s">
        <v>94</v>
      </c>
      <c r="G5" s="31" t="s">
        <v>95</v>
      </c>
      <c r="H5" s="31" t="s">
        <v>76</v>
      </c>
      <c r="I5" s="31" t="s">
        <v>77</v>
      </c>
      <c r="J5" s="32" t="s">
        <v>78</v>
      </c>
      <c r="K5" s="31" t="s">
        <v>96</v>
      </c>
      <c r="L5" s="31" t="s">
        <v>80</v>
      </c>
      <c r="M5" s="31"/>
      <c r="N5" s="31"/>
      <c r="O5" s="33"/>
      <c r="P5" s="31"/>
    </row>
    <row r="6" customFormat="false" ht="85.05" hidden="false" customHeight="false" outlineLevel="0" collapsed="false">
      <c r="A6" s="28" t="n">
        <v>5</v>
      </c>
      <c r="B6" s="28" t="s">
        <v>70</v>
      </c>
      <c r="C6" s="28" t="s">
        <v>97</v>
      </c>
      <c r="D6" s="28" t="s">
        <v>72</v>
      </c>
      <c r="E6" s="28" t="s">
        <v>98</v>
      </c>
      <c r="F6" s="28" t="s">
        <v>99</v>
      </c>
      <c r="G6" s="28" t="s">
        <v>100</v>
      </c>
      <c r="H6" s="28" t="s">
        <v>101</v>
      </c>
      <c r="I6" s="28" t="s">
        <v>77</v>
      </c>
      <c r="J6" s="29" t="s">
        <v>78</v>
      </c>
      <c r="K6" s="28" t="s">
        <v>102</v>
      </c>
      <c r="L6" s="28" t="s">
        <v>80</v>
      </c>
      <c r="M6" s="28"/>
      <c r="N6" s="28"/>
      <c r="O6" s="30"/>
      <c r="P6" s="28"/>
    </row>
    <row r="7" customFormat="false" ht="53.7" hidden="false" customHeight="false" outlineLevel="0" collapsed="false">
      <c r="A7" s="31" t="n">
        <v>6</v>
      </c>
      <c r="B7" s="31" t="s">
        <v>70</v>
      </c>
      <c r="C7" s="31" t="s">
        <v>103</v>
      </c>
      <c r="D7" s="31" t="s">
        <v>72</v>
      </c>
      <c r="E7" s="31" t="s">
        <v>104</v>
      </c>
      <c r="F7" s="31" t="s">
        <v>105</v>
      </c>
      <c r="G7" s="31" t="s">
        <v>106</v>
      </c>
      <c r="H7" s="31" t="s">
        <v>107</v>
      </c>
      <c r="I7" s="31" t="s">
        <v>108</v>
      </c>
      <c r="J7" s="32" t="s">
        <v>78</v>
      </c>
      <c r="K7" s="31" t="s">
        <v>109</v>
      </c>
      <c r="L7" s="31" t="s">
        <v>80</v>
      </c>
      <c r="M7" s="31"/>
      <c r="N7" s="31"/>
      <c r="O7" s="33"/>
      <c r="P7" s="31"/>
    </row>
    <row r="8" customFormat="false" ht="43.25" hidden="false" customHeight="false" outlineLevel="0" collapsed="false">
      <c r="A8" s="28" t="n">
        <v>7</v>
      </c>
      <c r="B8" s="28" t="s">
        <v>70</v>
      </c>
      <c r="C8" s="28" t="s">
        <v>110</v>
      </c>
      <c r="D8" s="28" t="s">
        <v>72</v>
      </c>
      <c r="E8" s="28" t="s">
        <v>111</v>
      </c>
      <c r="F8" s="28" t="s">
        <v>112</v>
      </c>
      <c r="G8" s="28" t="s">
        <v>113</v>
      </c>
      <c r="H8" s="28" t="s">
        <v>114</v>
      </c>
      <c r="I8" s="28" t="s">
        <v>108</v>
      </c>
      <c r="J8" s="29" t="s">
        <v>78</v>
      </c>
      <c r="K8" s="28" t="s">
        <v>115</v>
      </c>
      <c r="L8" s="28" t="s">
        <v>80</v>
      </c>
      <c r="M8" s="28"/>
      <c r="N8" s="28"/>
      <c r="O8" s="30"/>
      <c r="P8" s="28"/>
    </row>
    <row r="9" customFormat="false" ht="74.6" hidden="false" customHeight="false" outlineLevel="0" collapsed="false">
      <c r="A9" s="31" t="n">
        <v>8</v>
      </c>
      <c r="B9" s="31" t="s">
        <v>70</v>
      </c>
      <c r="C9" s="31" t="s">
        <v>116</v>
      </c>
      <c r="D9" s="31" t="s">
        <v>72</v>
      </c>
      <c r="E9" s="31" t="s">
        <v>117</v>
      </c>
      <c r="F9" s="31" t="s">
        <v>118</v>
      </c>
      <c r="G9" s="31" t="s">
        <v>119</v>
      </c>
      <c r="H9" s="31" t="s">
        <v>120</v>
      </c>
      <c r="I9" s="31" t="s">
        <v>77</v>
      </c>
      <c r="J9" s="34" t="s">
        <v>121</v>
      </c>
      <c r="K9" s="31" t="s">
        <v>122</v>
      </c>
      <c r="L9" s="31" t="s">
        <v>80</v>
      </c>
      <c r="M9" s="31"/>
      <c r="N9" s="31"/>
      <c r="O9" s="33"/>
      <c r="P9" s="31"/>
    </row>
    <row r="10" customFormat="false" ht="43.25" hidden="false" customHeight="false" outlineLevel="0" collapsed="false">
      <c r="A10" s="28" t="n">
        <v>9</v>
      </c>
      <c r="B10" s="28" t="s">
        <v>70</v>
      </c>
      <c r="C10" s="28" t="s">
        <v>123</v>
      </c>
      <c r="D10" s="28" t="s">
        <v>72</v>
      </c>
      <c r="E10" s="28" t="s">
        <v>124</v>
      </c>
      <c r="F10" s="28" t="s">
        <v>125</v>
      </c>
      <c r="G10" s="28" t="s">
        <v>126</v>
      </c>
      <c r="H10" s="28" t="s">
        <v>127</v>
      </c>
      <c r="I10" s="28" t="s">
        <v>108</v>
      </c>
      <c r="J10" s="35" t="s">
        <v>121</v>
      </c>
      <c r="K10" s="28" t="s">
        <v>128</v>
      </c>
      <c r="L10" s="28" t="s">
        <v>80</v>
      </c>
      <c r="M10" s="28"/>
      <c r="N10" s="28"/>
      <c r="O10" s="30"/>
      <c r="P10" s="28"/>
    </row>
    <row r="11" customFormat="false" ht="43.25" hidden="false" customHeight="false" outlineLevel="0" collapsed="false">
      <c r="A11" s="31" t="n">
        <v>10</v>
      </c>
      <c r="B11" s="31" t="s">
        <v>70</v>
      </c>
      <c r="C11" s="31" t="s">
        <v>129</v>
      </c>
      <c r="D11" s="31" t="s">
        <v>72</v>
      </c>
      <c r="E11" s="31" t="s">
        <v>130</v>
      </c>
      <c r="F11" s="31" t="s">
        <v>131</v>
      </c>
      <c r="G11" s="31" t="s">
        <v>132</v>
      </c>
      <c r="H11" s="31" t="s">
        <v>133</v>
      </c>
      <c r="I11" s="31" t="s">
        <v>108</v>
      </c>
      <c r="J11" s="34" t="s">
        <v>121</v>
      </c>
      <c r="K11" s="31" t="s">
        <v>134</v>
      </c>
      <c r="L11" s="31" t="s">
        <v>80</v>
      </c>
      <c r="M11" s="31"/>
      <c r="N11" s="31"/>
      <c r="O11" s="33"/>
      <c r="P11" s="31"/>
    </row>
    <row r="12" customFormat="false" ht="53.7" hidden="false" customHeight="false" outlineLevel="0" collapsed="false">
      <c r="A12" s="28" t="n">
        <v>11</v>
      </c>
      <c r="B12" s="28" t="s">
        <v>70</v>
      </c>
      <c r="C12" s="28" t="s">
        <v>135</v>
      </c>
      <c r="D12" s="28" t="s">
        <v>72</v>
      </c>
      <c r="E12" s="28" t="s">
        <v>136</v>
      </c>
      <c r="F12" s="28" t="s">
        <v>137</v>
      </c>
      <c r="G12" s="28" t="s">
        <v>138</v>
      </c>
      <c r="H12" s="28" t="s">
        <v>139</v>
      </c>
      <c r="I12" s="28" t="s">
        <v>108</v>
      </c>
      <c r="J12" s="35" t="s">
        <v>121</v>
      </c>
      <c r="K12" s="28" t="s">
        <v>140</v>
      </c>
      <c r="L12" s="28" t="s">
        <v>80</v>
      </c>
      <c r="M12" s="28"/>
      <c r="N12" s="28"/>
      <c r="O12" s="30"/>
      <c r="P12" s="28"/>
    </row>
    <row r="13" customFormat="false" ht="43.25" hidden="false" customHeight="false" outlineLevel="0" collapsed="false">
      <c r="A13" s="31" t="n">
        <v>12</v>
      </c>
      <c r="B13" s="31" t="s">
        <v>70</v>
      </c>
      <c r="C13" s="31" t="s">
        <v>141</v>
      </c>
      <c r="D13" s="31" t="s">
        <v>72</v>
      </c>
      <c r="E13" s="31" t="s">
        <v>142</v>
      </c>
      <c r="F13" s="31" t="s">
        <v>143</v>
      </c>
      <c r="G13" s="31" t="s">
        <v>144</v>
      </c>
      <c r="H13" s="31" t="s">
        <v>145</v>
      </c>
      <c r="I13" s="31" t="s">
        <v>108</v>
      </c>
      <c r="J13" s="34" t="s">
        <v>121</v>
      </c>
      <c r="K13" s="31"/>
      <c r="L13" s="31" t="s">
        <v>80</v>
      </c>
      <c r="M13" s="31"/>
      <c r="N13" s="31"/>
      <c r="O13" s="33"/>
      <c r="P13" s="31"/>
    </row>
    <row r="14" customFormat="false" ht="43.25" hidden="false" customHeight="false" outlineLevel="0" collapsed="false">
      <c r="A14" s="28" t="n">
        <v>13</v>
      </c>
      <c r="B14" s="28" t="s">
        <v>70</v>
      </c>
      <c r="C14" s="28" t="s">
        <v>146</v>
      </c>
      <c r="D14" s="28" t="s">
        <v>72</v>
      </c>
      <c r="E14" s="28" t="s">
        <v>147</v>
      </c>
      <c r="F14" s="28" t="s">
        <v>148</v>
      </c>
      <c r="G14" s="28" t="s">
        <v>149</v>
      </c>
      <c r="H14" s="28" t="s">
        <v>150</v>
      </c>
      <c r="I14" s="28" t="s">
        <v>108</v>
      </c>
      <c r="J14" s="35" t="s">
        <v>121</v>
      </c>
      <c r="K14" s="28" t="s">
        <v>151</v>
      </c>
      <c r="L14" s="28" t="s">
        <v>80</v>
      </c>
      <c r="M14" s="28"/>
      <c r="N14" s="28"/>
      <c r="O14" s="30"/>
      <c r="P14" s="28"/>
    </row>
    <row r="15" customFormat="false" ht="43.25" hidden="false" customHeight="false" outlineLevel="0" collapsed="false">
      <c r="A15" s="31" t="n">
        <v>14</v>
      </c>
      <c r="B15" s="31" t="s">
        <v>70</v>
      </c>
      <c r="C15" s="31" t="s">
        <v>152</v>
      </c>
      <c r="D15" s="31" t="s">
        <v>72</v>
      </c>
      <c r="E15" s="31" t="s">
        <v>153</v>
      </c>
      <c r="F15" s="31" t="s">
        <v>154</v>
      </c>
      <c r="G15" s="31" t="s">
        <v>155</v>
      </c>
      <c r="H15" s="31" t="s">
        <v>156</v>
      </c>
      <c r="I15" s="31" t="s">
        <v>108</v>
      </c>
      <c r="J15" s="34" t="s">
        <v>121</v>
      </c>
      <c r="K15" s="31" t="s">
        <v>157</v>
      </c>
      <c r="L15" s="31" t="s">
        <v>80</v>
      </c>
      <c r="M15" s="31"/>
      <c r="N15" s="31"/>
      <c r="O15" s="33"/>
      <c r="P15" s="31"/>
    </row>
    <row r="16" customFormat="false" ht="43.25" hidden="false" customHeight="false" outlineLevel="0" collapsed="false">
      <c r="A16" s="28" t="n">
        <v>15</v>
      </c>
      <c r="B16" s="28" t="s">
        <v>70</v>
      </c>
      <c r="C16" s="28" t="s">
        <v>158</v>
      </c>
      <c r="D16" s="28" t="s">
        <v>72</v>
      </c>
      <c r="E16" s="28" t="s">
        <v>159</v>
      </c>
      <c r="F16" s="28" t="s">
        <v>160</v>
      </c>
      <c r="G16" s="28" t="s">
        <v>161</v>
      </c>
      <c r="H16" s="28" t="s">
        <v>162</v>
      </c>
      <c r="I16" s="28" t="s">
        <v>108</v>
      </c>
      <c r="J16" s="35" t="s">
        <v>121</v>
      </c>
      <c r="K16" s="28"/>
      <c r="L16" s="28" t="s">
        <v>80</v>
      </c>
      <c r="M16" s="28"/>
      <c r="N16" s="28"/>
      <c r="O16" s="30"/>
      <c r="P16" s="28"/>
    </row>
    <row r="17" customFormat="false" ht="43.25" hidden="false" customHeight="false" outlineLevel="0" collapsed="false">
      <c r="A17" s="31" t="n">
        <v>16</v>
      </c>
      <c r="B17" s="31" t="s">
        <v>70</v>
      </c>
      <c r="C17" s="31" t="s">
        <v>163</v>
      </c>
      <c r="D17" s="31" t="s">
        <v>72</v>
      </c>
      <c r="E17" s="31" t="s">
        <v>164</v>
      </c>
      <c r="F17" s="31" t="s">
        <v>165</v>
      </c>
      <c r="G17" s="31" t="s">
        <v>166</v>
      </c>
      <c r="H17" s="31" t="s">
        <v>167</v>
      </c>
      <c r="I17" s="31" t="s">
        <v>108</v>
      </c>
      <c r="J17" s="34" t="s">
        <v>121</v>
      </c>
      <c r="K17" s="31"/>
      <c r="L17" s="31" t="s">
        <v>80</v>
      </c>
      <c r="M17" s="31"/>
      <c r="N17" s="31"/>
      <c r="O17" s="33"/>
      <c r="P17" s="31"/>
    </row>
    <row r="18" customFormat="false" ht="43.25" hidden="false" customHeight="false" outlineLevel="0" collapsed="false">
      <c r="A18" s="28" t="n">
        <v>17</v>
      </c>
      <c r="B18" s="28" t="s">
        <v>70</v>
      </c>
      <c r="C18" s="28" t="s">
        <v>168</v>
      </c>
      <c r="D18" s="28" t="s">
        <v>72</v>
      </c>
      <c r="E18" s="28" t="s">
        <v>169</v>
      </c>
      <c r="F18" s="28" t="s">
        <v>170</v>
      </c>
      <c r="G18" s="28" t="s">
        <v>171</v>
      </c>
      <c r="H18" s="28" t="s">
        <v>172</v>
      </c>
      <c r="I18" s="28" t="s">
        <v>173</v>
      </c>
      <c r="J18" s="35" t="s">
        <v>121</v>
      </c>
      <c r="K18" s="28" t="s">
        <v>174</v>
      </c>
      <c r="L18" s="28" t="s">
        <v>80</v>
      </c>
      <c r="M18" s="28"/>
      <c r="N18" s="28"/>
      <c r="O18" s="30"/>
      <c r="P18" s="28"/>
    </row>
    <row r="19" customFormat="false" ht="32.8" hidden="false" customHeight="false" outlineLevel="0" collapsed="false">
      <c r="A19" s="31" t="n">
        <v>18</v>
      </c>
      <c r="B19" s="31" t="s">
        <v>70</v>
      </c>
      <c r="C19" s="31" t="s">
        <v>175</v>
      </c>
      <c r="D19" s="31" t="s">
        <v>72</v>
      </c>
      <c r="E19" s="31" t="s">
        <v>176</v>
      </c>
      <c r="F19" s="31" t="s">
        <v>177</v>
      </c>
      <c r="G19" s="31" t="s">
        <v>178</v>
      </c>
      <c r="H19" s="31" t="s">
        <v>179</v>
      </c>
      <c r="I19" s="31" t="s">
        <v>173</v>
      </c>
      <c r="J19" s="34" t="s">
        <v>121</v>
      </c>
      <c r="K19" s="31" t="s">
        <v>180</v>
      </c>
      <c r="L19" s="31" t="s">
        <v>80</v>
      </c>
      <c r="M19" s="31"/>
      <c r="N19" s="31"/>
      <c r="O19" s="33"/>
      <c r="P19" s="31"/>
    </row>
    <row r="20" customFormat="false" ht="32.8" hidden="false" customHeight="false" outlineLevel="0" collapsed="false">
      <c r="A20" s="28" t="n">
        <v>19</v>
      </c>
      <c r="B20" s="28" t="s">
        <v>70</v>
      </c>
      <c r="C20" s="28" t="s">
        <v>181</v>
      </c>
      <c r="D20" s="28" t="s">
        <v>72</v>
      </c>
      <c r="E20" s="28" t="s">
        <v>182</v>
      </c>
      <c r="F20" s="28" t="s">
        <v>183</v>
      </c>
      <c r="G20" s="28" t="s">
        <v>184</v>
      </c>
      <c r="H20" s="28" t="s">
        <v>185</v>
      </c>
      <c r="I20" s="28" t="s">
        <v>173</v>
      </c>
      <c r="J20" s="35" t="s">
        <v>121</v>
      </c>
      <c r="K20" s="28"/>
      <c r="L20" s="28" t="s">
        <v>80</v>
      </c>
      <c r="M20" s="28"/>
      <c r="N20" s="28"/>
      <c r="O20" s="30"/>
      <c r="P20" s="28"/>
    </row>
    <row r="21" customFormat="false" ht="32.8" hidden="false" customHeight="false" outlineLevel="0" collapsed="false">
      <c r="A21" s="31" t="n">
        <v>20</v>
      </c>
      <c r="B21" s="31" t="s">
        <v>70</v>
      </c>
      <c r="C21" s="31" t="s">
        <v>186</v>
      </c>
      <c r="D21" s="31" t="s">
        <v>72</v>
      </c>
      <c r="E21" s="31" t="s">
        <v>187</v>
      </c>
      <c r="F21" s="31" t="s">
        <v>188</v>
      </c>
      <c r="G21" s="31" t="s">
        <v>189</v>
      </c>
      <c r="H21" s="31" t="s">
        <v>190</v>
      </c>
      <c r="I21" s="31" t="s">
        <v>173</v>
      </c>
      <c r="J21" s="34" t="s">
        <v>121</v>
      </c>
      <c r="K21" s="31"/>
      <c r="L21" s="31" t="s">
        <v>80</v>
      </c>
      <c r="M21" s="31"/>
      <c r="N21" s="31"/>
      <c r="O21" s="33"/>
      <c r="P21" s="31"/>
    </row>
    <row r="22" customFormat="false" ht="43.25" hidden="false" customHeight="false" outlineLevel="0" collapsed="false">
      <c r="A22" s="28" t="n">
        <v>21</v>
      </c>
      <c r="B22" s="28" t="s">
        <v>70</v>
      </c>
      <c r="C22" s="28" t="s">
        <v>191</v>
      </c>
      <c r="D22" s="28" t="s">
        <v>72</v>
      </c>
      <c r="E22" s="28" t="s">
        <v>192</v>
      </c>
      <c r="F22" s="28" t="s">
        <v>193</v>
      </c>
      <c r="G22" s="28" t="s">
        <v>194</v>
      </c>
      <c r="H22" s="28" t="s">
        <v>195</v>
      </c>
      <c r="I22" s="28" t="s">
        <v>85</v>
      </c>
      <c r="J22" s="35" t="s">
        <v>196</v>
      </c>
      <c r="K22" s="28" t="s">
        <v>197</v>
      </c>
      <c r="L22" s="28" t="s">
        <v>80</v>
      </c>
      <c r="M22" s="28"/>
      <c r="N22" s="28"/>
      <c r="O22" s="30"/>
      <c r="P22" s="28"/>
    </row>
    <row r="23" customFormat="false" ht="53.7" hidden="false" customHeight="false" outlineLevel="0" collapsed="false">
      <c r="A23" s="31" t="n">
        <v>22</v>
      </c>
      <c r="B23" s="31" t="s">
        <v>70</v>
      </c>
      <c r="C23" s="31" t="s">
        <v>198</v>
      </c>
      <c r="D23" s="31" t="s">
        <v>72</v>
      </c>
      <c r="E23" s="31" t="s">
        <v>199</v>
      </c>
      <c r="F23" s="31" t="s">
        <v>200</v>
      </c>
      <c r="G23" s="31" t="s">
        <v>201</v>
      </c>
      <c r="H23" s="31" t="s">
        <v>76</v>
      </c>
      <c r="I23" s="31" t="s">
        <v>77</v>
      </c>
      <c r="J23" s="34" t="s">
        <v>196</v>
      </c>
      <c r="K23" s="31" t="s">
        <v>202</v>
      </c>
      <c r="L23" s="31" t="s">
        <v>80</v>
      </c>
      <c r="M23" s="31"/>
      <c r="N23" s="31"/>
      <c r="O23" s="33"/>
      <c r="P23" s="31"/>
    </row>
    <row r="24" customFormat="false" ht="53.7" hidden="false" customHeight="false" outlineLevel="0" collapsed="false">
      <c r="A24" s="28" t="n">
        <v>23</v>
      </c>
      <c r="B24" s="28" t="s">
        <v>70</v>
      </c>
      <c r="C24" s="28" t="s">
        <v>203</v>
      </c>
      <c r="D24" s="28" t="s">
        <v>72</v>
      </c>
      <c r="E24" s="28" t="s">
        <v>204</v>
      </c>
      <c r="F24" s="28" t="s">
        <v>205</v>
      </c>
      <c r="G24" s="28" t="s">
        <v>206</v>
      </c>
      <c r="H24" s="28" t="s">
        <v>207</v>
      </c>
      <c r="I24" s="28" t="s">
        <v>208</v>
      </c>
      <c r="J24" s="35" t="s">
        <v>196</v>
      </c>
      <c r="K24" s="28" t="s">
        <v>209</v>
      </c>
      <c r="L24" s="28" t="s">
        <v>80</v>
      </c>
      <c r="M24" s="28"/>
      <c r="N24" s="28"/>
      <c r="O24" s="30"/>
      <c r="P24" s="28"/>
    </row>
    <row r="25" customFormat="false" ht="53.7" hidden="false" customHeight="false" outlineLevel="0" collapsed="false">
      <c r="A25" s="31" t="n">
        <v>24</v>
      </c>
      <c r="B25" s="31" t="s">
        <v>70</v>
      </c>
      <c r="C25" s="31" t="s">
        <v>210</v>
      </c>
      <c r="D25" s="31" t="s">
        <v>72</v>
      </c>
      <c r="E25" s="31" t="s">
        <v>211</v>
      </c>
      <c r="F25" s="31" t="s">
        <v>212</v>
      </c>
      <c r="G25" s="31" t="s">
        <v>213</v>
      </c>
      <c r="H25" s="31" t="s">
        <v>214</v>
      </c>
      <c r="I25" s="31" t="s">
        <v>108</v>
      </c>
      <c r="J25" s="34" t="s">
        <v>196</v>
      </c>
      <c r="K25" s="31"/>
      <c r="L25" s="31" t="s">
        <v>80</v>
      </c>
      <c r="M25" s="31"/>
      <c r="N25" s="31"/>
      <c r="O25" s="33"/>
      <c r="P25" s="31"/>
    </row>
    <row r="26" customFormat="false" ht="43.25" hidden="false" customHeight="false" outlineLevel="0" collapsed="false">
      <c r="A26" s="28" t="n">
        <v>25</v>
      </c>
      <c r="B26" s="28" t="s">
        <v>70</v>
      </c>
      <c r="C26" s="28" t="s">
        <v>215</v>
      </c>
      <c r="D26" s="28" t="s">
        <v>72</v>
      </c>
      <c r="E26" s="28" t="s">
        <v>216</v>
      </c>
      <c r="F26" s="28" t="s">
        <v>217</v>
      </c>
      <c r="G26" s="28" t="s">
        <v>218</v>
      </c>
      <c r="H26" s="28" t="s">
        <v>219</v>
      </c>
      <c r="I26" s="28" t="s">
        <v>108</v>
      </c>
      <c r="J26" s="35" t="s">
        <v>196</v>
      </c>
      <c r="K26" s="28" t="s">
        <v>220</v>
      </c>
      <c r="L26" s="28" t="s">
        <v>80</v>
      </c>
      <c r="M26" s="28"/>
      <c r="N26" s="28"/>
      <c r="O26" s="30"/>
      <c r="P26" s="28"/>
    </row>
    <row r="27" customFormat="false" ht="32.8" hidden="false" customHeight="false" outlineLevel="0" collapsed="false">
      <c r="A27" s="31" t="n">
        <v>26</v>
      </c>
      <c r="B27" s="31" t="s">
        <v>70</v>
      </c>
      <c r="C27" s="31" t="s">
        <v>221</v>
      </c>
      <c r="D27" s="31" t="s">
        <v>72</v>
      </c>
      <c r="E27" s="31" t="s">
        <v>222</v>
      </c>
      <c r="F27" s="31" t="s">
        <v>223</v>
      </c>
      <c r="G27" s="31" t="s">
        <v>224</v>
      </c>
      <c r="H27" s="31" t="s">
        <v>225</v>
      </c>
      <c r="I27" s="31" t="s">
        <v>108</v>
      </c>
      <c r="J27" s="34" t="s">
        <v>196</v>
      </c>
      <c r="K27" s="31"/>
      <c r="L27" s="31" t="s">
        <v>80</v>
      </c>
      <c r="M27" s="31"/>
      <c r="N27" s="31"/>
      <c r="O27" s="33"/>
      <c r="P27" s="31"/>
    </row>
    <row r="28" customFormat="false" ht="64.15" hidden="false" customHeight="false" outlineLevel="0" collapsed="false">
      <c r="A28" s="28" t="n">
        <v>27</v>
      </c>
      <c r="B28" s="28" t="s">
        <v>226</v>
      </c>
      <c r="C28" s="28" t="s">
        <v>227</v>
      </c>
      <c r="D28" s="28" t="s">
        <v>72</v>
      </c>
      <c r="E28" s="28" t="s">
        <v>228</v>
      </c>
      <c r="F28" s="28" t="s">
        <v>229</v>
      </c>
      <c r="G28" s="28" t="s">
        <v>230</v>
      </c>
      <c r="H28" s="28" t="s">
        <v>231</v>
      </c>
      <c r="I28" s="28" t="s">
        <v>108</v>
      </c>
      <c r="J28" s="29" t="s">
        <v>78</v>
      </c>
      <c r="K28" s="28" t="s">
        <v>232</v>
      </c>
      <c r="L28" s="28" t="s">
        <v>80</v>
      </c>
      <c r="M28" s="28"/>
      <c r="N28" s="28"/>
      <c r="O28" s="30"/>
      <c r="P28" s="28"/>
    </row>
    <row r="29" customFormat="false" ht="32.8" hidden="false" customHeight="false" outlineLevel="0" collapsed="false">
      <c r="A29" s="31" t="n">
        <v>28</v>
      </c>
      <c r="B29" s="31" t="s">
        <v>226</v>
      </c>
      <c r="C29" s="31" t="s">
        <v>233</v>
      </c>
      <c r="D29" s="31" t="s">
        <v>72</v>
      </c>
      <c r="E29" s="31" t="s">
        <v>234</v>
      </c>
      <c r="F29" s="31" t="s">
        <v>235</v>
      </c>
      <c r="G29" s="31" t="s">
        <v>236</v>
      </c>
      <c r="H29" s="31" t="s">
        <v>237</v>
      </c>
      <c r="I29" s="31" t="s">
        <v>108</v>
      </c>
      <c r="J29" s="32" t="s">
        <v>78</v>
      </c>
      <c r="K29" s="31" t="s">
        <v>238</v>
      </c>
      <c r="L29" s="31" t="s">
        <v>80</v>
      </c>
      <c r="M29" s="31"/>
      <c r="N29" s="31"/>
      <c r="O29" s="33"/>
      <c r="P29" s="31"/>
    </row>
    <row r="30" customFormat="false" ht="32.8" hidden="false" customHeight="false" outlineLevel="0" collapsed="false">
      <c r="A30" s="28" t="n">
        <v>29</v>
      </c>
      <c r="B30" s="28" t="s">
        <v>226</v>
      </c>
      <c r="C30" s="28" t="s">
        <v>239</v>
      </c>
      <c r="D30" s="28" t="s">
        <v>72</v>
      </c>
      <c r="E30" s="28" t="s">
        <v>240</v>
      </c>
      <c r="F30" s="28" t="s">
        <v>241</v>
      </c>
      <c r="G30" s="28" t="s">
        <v>242</v>
      </c>
      <c r="H30" s="28" t="s">
        <v>243</v>
      </c>
      <c r="I30" s="28" t="s">
        <v>108</v>
      </c>
      <c r="J30" s="29" t="s">
        <v>78</v>
      </c>
      <c r="K30" s="28"/>
      <c r="L30" s="28" t="s">
        <v>80</v>
      </c>
      <c r="M30" s="28"/>
      <c r="N30" s="28"/>
      <c r="O30" s="30"/>
      <c r="P30" s="28"/>
    </row>
    <row r="31" customFormat="false" ht="64.15" hidden="false" customHeight="false" outlineLevel="0" collapsed="false">
      <c r="A31" s="31" t="n">
        <v>30</v>
      </c>
      <c r="B31" s="31" t="s">
        <v>226</v>
      </c>
      <c r="C31" s="31" t="s">
        <v>244</v>
      </c>
      <c r="D31" s="31" t="s">
        <v>72</v>
      </c>
      <c r="E31" s="31" t="s">
        <v>245</v>
      </c>
      <c r="F31" s="31" t="s">
        <v>246</v>
      </c>
      <c r="G31" s="31" t="s">
        <v>247</v>
      </c>
      <c r="H31" s="31" t="s">
        <v>248</v>
      </c>
      <c r="I31" s="31" t="s">
        <v>108</v>
      </c>
      <c r="J31" s="32" t="s">
        <v>78</v>
      </c>
      <c r="K31" s="31" t="s">
        <v>249</v>
      </c>
      <c r="L31" s="31" t="s">
        <v>80</v>
      </c>
      <c r="M31" s="31"/>
      <c r="N31" s="31"/>
      <c r="O31" s="33"/>
      <c r="P31" s="31"/>
    </row>
    <row r="32" customFormat="false" ht="43.25" hidden="false" customHeight="false" outlineLevel="0" collapsed="false">
      <c r="A32" s="28" t="n">
        <v>31</v>
      </c>
      <c r="B32" s="28" t="s">
        <v>226</v>
      </c>
      <c r="C32" s="28" t="s">
        <v>250</v>
      </c>
      <c r="D32" s="28" t="s">
        <v>72</v>
      </c>
      <c r="E32" s="28" t="s">
        <v>251</v>
      </c>
      <c r="F32" s="28" t="s">
        <v>252</v>
      </c>
      <c r="G32" s="28" t="s">
        <v>253</v>
      </c>
      <c r="H32" s="28" t="s">
        <v>254</v>
      </c>
      <c r="I32" s="28" t="s">
        <v>108</v>
      </c>
      <c r="J32" s="35" t="s">
        <v>121</v>
      </c>
      <c r="K32" s="28" t="s">
        <v>255</v>
      </c>
      <c r="L32" s="28" t="s">
        <v>80</v>
      </c>
      <c r="M32" s="28"/>
      <c r="N32" s="28"/>
      <c r="O32" s="30"/>
      <c r="P32" s="28"/>
    </row>
    <row r="33" customFormat="false" ht="32.8" hidden="false" customHeight="false" outlineLevel="0" collapsed="false">
      <c r="A33" s="31" t="n">
        <v>32</v>
      </c>
      <c r="B33" s="31" t="s">
        <v>226</v>
      </c>
      <c r="C33" s="31" t="s">
        <v>256</v>
      </c>
      <c r="D33" s="31" t="s">
        <v>72</v>
      </c>
      <c r="E33" s="31" t="s">
        <v>257</v>
      </c>
      <c r="F33" s="31" t="s">
        <v>258</v>
      </c>
      <c r="G33" s="31" t="s">
        <v>259</v>
      </c>
      <c r="H33" s="31" t="s">
        <v>260</v>
      </c>
      <c r="I33" s="31" t="s">
        <v>108</v>
      </c>
      <c r="J33" s="34" t="s">
        <v>121</v>
      </c>
      <c r="K33" s="31" t="s">
        <v>261</v>
      </c>
      <c r="L33" s="31" t="s">
        <v>80</v>
      </c>
      <c r="M33" s="31"/>
      <c r="N33" s="31"/>
      <c r="O33" s="33"/>
      <c r="P33" s="31"/>
    </row>
    <row r="34" customFormat="false" ht="43.25" hidden="false" customHeight="false" outlineLevel="0" collapsed="false">
      <c r="A34" s="28" t="n">
        <v>33</v>
      </c>
      <c r="B34" s="28" t="s">
        <v>226</v>
      </c>
      <c r="C34" s="28" t="s">
        <v>262</v>
      </c>
      <c r="D34" s="28" t="s">
        <v>72</v>
      </c>
      <c r="E34" s="28" t="s">
        <v>263</v>
      </c>
      <c r="F34" s="28" t="s">
        <v>264</v>
      </c>
      <c r="G34" s="28" t="s">
        <v>265</v>
      </c>
      <c r="H34" s="28" t="s">
        <v>266</v>
      </c>
      <c r="I34" s="28" t="s">
        <v>108</v>
      </c>
      <c r="J34" s="35" t="s">
        <v>121</v>
      </c>
      <c r="K34" s="28"/>
      <c r="L34" s="28" t="s">
        <v>80</v>
      </c>
      <c r="M34" s="28"/>
      <c r="N34" s="28"/>
      <c r="O34" s="30"/>
      <c r="P34" s="28"/>
    </row>
    <row r="35" customFormat="false" ht="53.7" hidden="false" customHeight="false" outlineLevel="0" collapsed="false">
      <c r="A35" s="31" t="n">
        <v>34</v>
      </c>
      <c r="B35" s="31" t="s">
        <v>226</v>
      </c>
      <c r="C35" s="31" t="s">
        <v>267</v>
      </c>
      <c r="D35" s="31" t="s">
        <v>72</v>
      </c>
      <c r="E35" s="31" t="s">
        <v>268</v>
      </c>
      <c r="F35" s="31" t="s">
        <v>269</v>
      </c>
      <c r="G35" s="31" t="s">
        <v>270</v>
      </c>
      <c r="H35" s="31" t="s">
        <v>271</v>
      </c>
      <c r="I35" s="31" t="s">
        <v>108</v>
      </c>
      <c r="J35" s="34" t="s">
        <v>121</v>
      </c>
      <c r="K35" s="31" t="s">
        <v>272</v>
      </c>
      <c r="L35" s="31" t="s">
        <v>80</v>
      </c>
      <c r="M35" s="31"/>
      <c r="N35" s="31"/>
      <c r="O35" s="33"/>
      <c r="P35" s="31"/>
    </row>
    <row r="36" customFormat="false" ht="64.15" hidden="false" customHeight="false" outlineLevel="0" collapsed="false">
      <c r="A36" s="28" t="n">
        <v>35</v>
      </c>
      <c r="B36" s="28" t="s">
        <v>226</v>
      </c>
      <c r="C36" s="28" t="s">
        <v>273</v>
      </c>
      <c r="D36" s="28" t="s">
        <v>72</v>
      </c>
      <c r="E36" s="28" t="s">
        <v>274</v>
      </c>
      <c r="F36" s="28" t="s">
        <v>275</v>
      </c>
      <c r="G36" s="28" t="s">
        <v>276</v>
      </c>
      <c r="H36" s="28" t="s">
        <v>277</v>
      </c>
      <c r="I36" s="28" t="s">
        <v>108</v>
      </c>
      <c r="J36" s="35" t="s">
        <v>121</v>
      </c>
      <c r="K36" s="28" t="s">
        <v>278</v>
      </c>
      <c r="L36" s="28" t="s">
        <v>80</v>
      </c>
      <c r="M36" s="28"/>
      <c r="N36" s="28"/>
      <c r="O36" s="30"/>
      <c r="P36" s="28"/>
    </row>
    <row r="37" customFormat="false" ht="43.25" hidden="false" customHeight="false" outlineLevel="0" collapsed="false">
      <c r="A37" s="31" t="n">
        <v>36</v>
      </c>
      <c r="B37" s="31" t="s">
        <v>226</v>
      </c>
      <c r="C37" s="31" t="s">
        <v>279</v>
      </c>
      <c r="D37" s="31" t="s">
        <v>72</v>
      </c>
      <c r="E37" s="31" t="s">
        <v>280</v>
      </c>
      <c r="F37" s="31" t="s">
        <v>281</v>
      </c>
      <c r="G37" s="31" t="s">
        <v>282</v>
      </c>
      <c r="H37" s="31" t="s">
        <v>283</v>
      </c>
      <c r="I37" s="31" t="s">
        <v>108</v>
      </c>
      <c r="J37" s="34" t="s">
        <v>121</v>
      </c>
      <c r="K37" s="31" t="s">
        <v>284</v>
      </c>
      <c r="L37" s="31" t="s">
        <v>80</v>
      </c>
      <c r="M37" s="31"/>
      <c r="N37" s="31"/>
      <c r="O37" s="33"/>
      <c r="P37" s="31"/>
    </row>
    <row r="38" customFormat="false" ht="32.8" hidden="false" customHeight="false" outlineLevel="0" collapsed="false">
      <c r="A38" s="28" t="n">
        <v>37</v>
      </c>
      <c r="B38" s="28" t="s">
        <v>226</v>
      </c>
      <c r="C38" s="28" t="s">
        <v>285</v>
      </c>
      <c r="D38" s="28" t="s">
        <v>72</v>
      </c>
      <c r="E38" s="28" t="s">
        <v>286</v>
      </c>
      <c r="F38" s="28" t="s">
        <v>287</v>
      </c>
      <c r="G38" s="28" t="s">
        <v>288</v>
      </c>
      <c r="H38" s="28" t="s">
        <v>289</v>
      </c>
      <c r="I38" s="28" t="s">
        <v>108</v>
      </c>
      <c r="J38" s="35" t="s">
        <v>196</v>
      </c>
      <c r="K38" s="28"/>
      <c r="L38" s="28" t="s">
        <v>80</v>
      </c>
      <c r="M38" s="28"/>
      <c r="N38" s="28"/>
      <c r="O38" s="30"/>
      <c r="P38" s="28"/>
    </row>
    <row r="39" customFormat="false" ht="85.05" hidden="false" customHeight="false" outlineLevel="0" collapsed="false">
      <c r="A39" s="31" t="n">
        <v>38</v>
      </c>
      <c r="B39" s="31" t="s">
        <v>290</v>
      </c>
      <c r="C39" s="31" t="s">
        <v>291</v>
      </c>
      <c r="D39" s="31" t="s">
        <v>292</v>
      </c>
      <c r="E39" s="31" t="s">
        <v>293</v>
      </c>
      <c r="F39" s="31" t="s">
        <v>294</v>
      </c>
      <c r="G39" s="31" t="s">
        <v>295</v>
      </c>
      <c r="H39" s="31" t="s">
        <v>296</v>
      </c>
      <c r="I39" s="31" t="s">
        <v>108</v>
      </c>
      <c r="J39" s="32" t="s">
        <v>78</v>
      </c>
      <c r="K39" s="31" t="s">
        <v>297</v>
      </c>
      <c r="L39" s="31" t="s">
        <v>80</v>
      </c>
      <c r="M39" s="31"/>
      <c r="N39" s="31"/>
      <c r="O39" s="33"/>
      <c r="P39" s="31"/>
    </row>
    <row r="40" customFormat="false" ht="74.6" hidden="false" customHeight="false" outlineLevel="0" collapsed="false">
      <c r="A40" s="28" t="n">
        <v>39</v>
      </c>
      <c r="B40" s="28" t="s">
        <v>290</v>
      </c>
      <c r="C40" s="28" t="s">
        <v>298</v>
      </c>
      <c r="D40" s="28" t="s">
        <v>299</v>
      </c>
      <c r="E40" s="28" t="s">
        <v>300</v>
      </c>
      <c r="F40" s="28" t="s">
        <v>301</v>
      </c>
      <c r="G40" s="28" t="s">
        <v>302</v>
      </c>
      <c r="H40" s="28" t="s">
        <v>303</v>
      </c>
      <c r="I40" s="28" t="s">
        <v>108</v>
      </c>
      <c r="J40" s="35" t="s">
        <v>121</v>
      </c>
      <c r="K40" s="28"/>
      <c r="L40" s="28" t="s">
        <v>80</v>
      </c>
      <c r="M40" s="28"/>
      <c r="N40" s="28"/>
      <c r="O40" s="30"/>
      <c r="P40" s="28"/>
    </row>
    <row r="41" customFormat="false" ht="85.05" hidden="false" customHeight="false" outlineLevel="0" collapsed="false">
      <c r="A41" s="31" t="n">
        <v>40</v>
      </c>
      <c r="B41" s="31" t="s">
        <v>290</v>
      </c>
      <c r="C41" s="31" t="s">
        <v>304</v>
      </c>
      <c r="D41" s="31" t="s">
        <v>305</v>
      </c>
      <c r="E41" s="31" t="s">
        <v>306</v>
      </c>
      <c r="F41" s="31" t="s">
        <v>307</v>
      </c>
      <c r="G41" s="31" t="s">
        <v>308</v>
      </c>
      <c r="H41" s="31" t="s">
        <v>309</v>
      </c>
      <c r="I41" s="31" t="s">
        <v>310</v>
      </c>
      <c r="J41" s="34" t="s">
        <v>121</v>
      </c>
      <c r="K41" s="31" t="s">
        <v>311</v>
      </c>
      <c r="L41" s="31" t="s">
        <v>80</v>
      </c>
      <c r="M41" s="31"/>
      <c r="N41" s="31"/>
      <c r="O41" s="33"/>
      <c r="P41" s="31"/>
    </row>
    <row r="42" customFormat="false" ht="74.6" hidden="false" customHeight="false" outlineLevel="0" collapsed="false">
      <c r="A42" s="28" t="n">
        <v>41</v>
      </c>
      <c r="B42" s="28" t="s">
        <v>290</v>
      </c>
      <c r="C42" s="28" t="s">
        <v>312</v>
      </c>
      <c r="D42" s="28" t="s">
        <v>313</v>
      </c>
      <c r="E42" s="28" t="s">
        <v>314</v>
      </c>
      <c r="F42" s="28" t="s">
        <v>315</v>
      </c>
      <c r="G42" s="28" t="s">
        <v>316</v>
      </c>
      <c r="H42" s="28" t="s">
        <v>317</v>
      </c>
      <c r="I42" s="28" t="s">
        <v>310</v>
      </c>
      <c r="J42" s="35" t="s">
        <v>121</v>
      </c>
      <c r="K42" s="28" t="s">
        <v>318</v>
      </c>
      <c r="L42" s="28" t="s">
        <v>80</v>
      </c>
      <c r="M42" s="28"/>
      <c r="N42" s="28"/>
      <c r="O42" s="30"/>
      <c r="P42" s="28"/>
    </row>
    <row r="43" customFormat="false" ht="53.7" hidden="false" customHeight="false" outlineLevel="0" collapsed="false">
      <c r="A43" s="31" t="n">
        <v>42</v>
      </c>
      <c r="B43" s="31" t="s">
        <v>290</v>
      </c>
      <c r="C43" s="31" t="s">
        <v>319</v>
      </c>
      <c r="D43" s="31" t="s">
        <v>320</v>
      </c>
      <c r="E43" s="31" t="s">
        <v>321</v>
      </c>
      <c r="F43" s="31" t="s">
        <v>322</v>
      </c>
      <c r="G43" s="31" t="s">
        <v>323</v>
      </c>
      <c r="H43" s="31" t="s">
        <v>324</v>
      </c>
      <c r="I43" s="31" t="s">
        <v>325</v>
      </c>
      <c r="J43" s="34" t="s">
        <v>121</v>
      </c>
      <c r="K43" s="31" t="s">
        <v>326</v>
      </c>
      <c r="L43" s="31" t="s">
        <v>80</v>
      </c>
      <c r="M43" s="31"/>
      <c r="N43" s="31"/>
      <c r="O43" s="33"/>
      <c r="P43" s="31"/>
    </row>
    <row r="44" customFormat="false" ht="53.7" hidden="false" customHeight="false" outlineLevel="0" collapsed="false">
      <c r="A44" s="28" t="n">
        <v>43</v>
      </c>
      <c r="B44" s="28" t="s">
        <v>290</v>
      </c>
      <c r="C44" s="28" t="s">
        <v>327</v>
      </c>
      <c r="D44" s="28" t="s">
        <v>328</v>
      </c>
      <c r="E44" s="28" t="s">
        <v>329</v>
      </c>
      <c r="F44" s="28" t="s">
        <v>330</v>
      </c>
      <c r="G44" s="28" t="s">
        <v>331</v>
      </c>
      <c r="H44" s="28" t="s">
        <v>332</v>
      </c>
      <c r="I44" s="28" t="s">
        <v>108</v>
      </c>
      <c r="J44" s="35" t="s">
        <v>121</v>
      </c>
      <c r="K44" s="28"/>
      <c r="L44" s="28" t="s">
        <v>80</v>
      </c>
      <c r="M44" s="28"/>
      <c r="N44" s="28"/>
      <c r="O44" s="30"/>
      <c r="P44" s="28"/>
    </row>
    <row r="45" customFormat="false" ht="53.7" hidden="false" customHeight="false" outlineLevel="0" collapsed="false">
      <c r="A45" s="31" t="n">
        <v>44</v>
      </c>
      <c r="B45" s="31" t="s">
        <v>290</v>
      </c>
      <c r="C45" s="31" t="s">
        <v>333</v>
      </c>
      <c r="D45" s="31" t="s">
        <v>334</v>
      </c>
      <c r="E45" s="31" t="s">
        <v>335</v>
      </c>
      <c r="F45" s="31" t="s">
        <v>336</v>
      </c>
      <c r="G45" s="31" t="s">
        <v>337</v>
      </c>
      <c r="H45" s="31" t="s">
        <v>338</v>
      </c>
      <c r="I45" s="31" t="s">
        <v>108</v>
      </c>
      <c r="J45" s="34" t="s">
        <v>121</v>
      </c>
      <c r="K45" s="31" t="s">
        <v>339</v>
      </c>
      <c r="L45" s="31" t="s">
        <v>80</v>
      </c>
      <c r="M45" s="31"/>
      <c r="N45" s="31"/>
      <c r="O45" s="33"/>
      <c r="P45" s="31"/>
    </row>
    <row r="46" customFormat="false" ht="64.15" hidden="false" customHeight="false" outlineLevel="0" collapsed="false">
      <c r="A46" s="28" t="n">
        <v>45</v>
      </c>
      <c r="B46" s="28" t="s">
        <v>290</v>
      </c>
      <c r="C46" s="28" t="s">
        <v>340</v>
      </c>
      <c r="D46" s="28" t="s">
        <v>341</v>
      </c>
      <c r="E46" s="28" t="s">
        <v>342</v>
      </c>
      <c r="F46" s="28" t="s">
        <v>343</v>
      </c>
      <c r="G46" s="28" t="s">
        <v>344</v>
      </c>
      <c r="H46" s="28" t="s">
        <v>345</v>
      </c>
      <c r="I46" s="28" t="s">
        <v>310</v>
      </c>
      <c r="J46" s="35" t="s">
        <v>121</v>
      </c>
      <c r="K46" s="28" t="s">
        <v>346</v>
      </c>
      <c r="L46" s="28" t="s">
        <v>80</v>
      </c>
      <c r="M46" s="28"/>
      <c r="N46" s="28"/>
      <c r="O46" s="30"/>
      <c r="P46" s="28"/>
    </row>
    <row r="47" customFormat="false" ht="95.5" hidden="false" customHeight="false" outlineLevel="0" collapsed="false">
      <c r="A47" s="31" t="n">
        <v>46</v>
      </c>
      <c r="B47" s="31" t="s">
        <v>290</v>
      </c>
      <c r="C47" s="31" t="s">
        <v>347</v>
      </c>
      <c r="D47" s="31" t="s">
        <v>348</v>
      </c>
      <c r="E47" s="31" t="s">
        <v>349</v>
      </c>
      <c r="F47" s="31" t="s">
        <v>350</v>
      </c>
      <c r="G47" s="31" t="s">
        <v>351</v>
      </c>
      <c r="H47" s="31" t="s">
        <v>352</v>
      </c>
      <c r="I47" s="31" t="s">
        <v>310</v>
      </c>
      <c r="J47" s="34" t="s">
        <v>196</v>
      </c>
      <c r="K47" s="31" t="s">
        <v>353</v>
      </c>
      <c r="L47" s="31" t="s">
        <v>80</v>
      </c>
      <c r="M47" s="31"/>
      <c r="N47" s="31"/>
      <c r="O47" s="33"/>
      <c r="P47" s="31"/>
    </row>
    <row r="48" customFormat="false" ht="64.15" hidden="false" customHeight="false" outlineLevel="0" collapsed="false">
      <c r="A48" s="28" t="n">
        <v>47</v>
      </c>
      <c r="B48" s="28" t="s">
        <v>290</v>
      </c>
      <c r="C48" s="28" t="s">
        <v>354</v>
      </c>
      <c r="D48" s="28" t="s">
        <v>355</v>
      </c>
      <c r="E48" s="28" t="s">
        <v>356</v>
      </c>
      <c r="F48" s="28" t="s">
        <v>357</v>
      </c>
      <c r="G48" s="28" t="s">
        <v>358</v>
      </c>
      <c r="H48" s="28" t="s">
        <v>359</v>
      </c>
      <c r="I48" s="28" t="s">
        <v>310</v>
      </c>
      <c r="J48" s="35" t="s">
        <v>196</v>
      </c>
      <c r="K48" s="28"/>
      <c r="L48" s="28" t="s">
        <v>80</v>
      </c>
      <c r="M48" s="28"/>
      <c r="N48" s="28"/>
      <c r="O48" s="30"/>
      <c r="P48" s="28"/>
    </row>
    <row r="49" customFormat="false" ht="74.6" hidden="false" customHeight="false" outlineLevel="0" collapsed="false">
      <c r="A49" s="31" t="n">
        <v>48</v>
      </c>
      <c r="B49" s="31" t="s">
        <v>290</v>
      </c>
      <c r="C49" s="31" t="s">
        <v>360</v>
      </c>
      <c r="D49" s="31" t="s">
        <v>361</v>
      </c>
      <c r="E49" s="31" t="s">
        <v>362</v>
      </c>
      <c r="F49" s="31" t="s">
        <v>363</v>
      </c>
      <c r="G49" s="31" t="s">
        <v>364</v>
      </c>
      <c r="H49" s="31" t="s">
        <v>365</v>
      </c>
      <c r="I49" s="31" t="s">
        <v>310</v>
      </c>
      <c r="J49" s="34" t="s">
        <v>196</v>
      </c>
      <c r="K49" s="31"/>
      <c r="L49" s="31" t="s">
        <v>80</v>
      </c>
      <c r="M49" s="31"/>
      <c r="N49" s="31"/>
      <c r="O49" s="33"/>
      <c r="P49" s="31"/>
    </row>
    <row r="50" customFormat="false" ht="32.8" hidden="false" customHeight="false" outlineLevel="0" collapsed="false">
      <c r="A50" s="28" t="n">
        <v>49</v>
      </c>
      <c r="B50" s="28" t="s">
        <v>290</v>
      </c>
      <c r="C50" s="28" t="s">
        <v>366</v>
      </c>
      <c r="D50" s="28" t="s">
        <v>367</v>
      </c>
      <c r="E50" s="28" t="s">
        <v>368</v>
      </c>
      <c r="F50" s="28" t="s">
        <v>369</v>
      </c>
      <c r="G50" s="28" t="s">
        <v>370</v>
      </c>
      <c r="H50" s="28" t="s">
        <v>371</v>
      </c>
      <c r="I50" s="28" t="s">
        <v>108</v>
      </c>
      <c r="J50" s="35" t="s">
        <v>196</v>
      </c>
      <c r="K50" s="28"/>
      <c r="L50" s="28" t="s">
        <v>80</v>
      </c>
      <c r="M50" s="28"/>
      <c r="N50" s="28"/>
      <c r="O50" s="30"/>
      <c r="P50" s="28"/>
    </row>
    <row r="51" customFormat="false" ht="53.7" hidden="false" customHeight="false" outlineLevel="0" collapsed="false">
      <c r="A51" s="31" t="n">
        <v>50</v>
      </c>
      <c r="B51" s="31" t="s">
        <v>290</v>
      </c>
      <c r="C51" s="31" t="s">
        <v>372</v>
      </c>
      <c r="D51" s="31" t="s">
        <v>373</v>
      </c>
      <c r="E51" s="31" t="s">
        <v>374</v>
      </c>
      <c r="F51" s="31" t="s">
        <v>375</v>
      </c>
      <c r="G51" s="31" t="s">
        <v>376</v>
      </c>
      <c r="H51" s="31" t="s">
        <v>377</v>
      </c>
      <c r="I51" s="31" t="s">
        <v>310</v>
      </c>
      <c r="J51" s="34" t="s">
        <v>196</v>
      </c>
      <c r="K51" s="31"/>
      <c r="L51" s="31" t="s">
        <v>80</v>
      </c>
      <c r="M51" s="31"/>
      <c r="N51" s="31"/>
      <c r="O51" s="33"/>
      <c r="P51" s="31"/>
    </row>
    <row r="52" customFormat="false" ht="43.25" hidden="false" customHeight="false" outlineLevel="0" collapsed="false">
      <c r="A52" s="28" t="n">
        <v>51</v>
      </c>
      <c r="B52" s="28" t="s">
        <v>290</v>
      </c>
      <c r="C52" s="28" t="s">
        <v>378</v>
      </c>
      <c r="D52" s="28" t="s">
        <v>379</v>
      </c>
      <c r="E52" s="28" t="s">
        <v>380</v>
      </c>
      <c r="F52" s="28" t="s">
        <v>381</v>
      </c>
      <c r="G52" s="28" t="s">
        <v>382</v>
      </c>
      <c r="H52" s="28" t="s">
        <v>383</v>
      </c>
      <c r="I52" s="28" t="s">
        <v>108</v>
      </c>
      <c r="J52" s="35" t="s">
        <v>196</v>
      </c>
      <c r="K52" s="28" t="s">
        <v>384</v>
      </c>
      <c r="L52" s="28" t="s">
        <v>80</v>
      </c>
      <c r="M52" s="28"/>
      <c r="N52" s="28"/>
      <c r="O52" s="30"/>
      <c r="P52" s="28"/>
    </row>
    <row r="53" customFormat="false" ht="43.25" hidden="false" customHeight="false" outlineLevel="0" collapsed="false">
      <c r="A53" s="31" t="n">
        <v>52</v>
      </c>
      <c r="B53" s="31" t="s">
        <v>385</v>
      </c>
      <c r="C53" s="31" t="s">
        <v>386</v>
      </c>
      <c r="D53" s="31" t="s">
        <v>72</v>
      </c>
      <c r="E53" s="31" t="s">
        <v>387</v>
      </c>
      <c r="F53" s="31" t="s">
        <v>388</v>
      </c>
      <c r="G53" s="31" t="s">
        <v>389</v>
      </c>
      <c r="H53" s="31" t="s">
        <v>390</v>
      </c>
      <c r="I53" s="31" t="s">
        <v>108</v>
      </c>
      <c r="J53" s="34" t="s">
        <v>121</v>
      </c>
      <c r="K53" s="31" t="s">
        <v>391</v>
      </c>
      <c r="L53" s="31" t="s">
        <v>80</v>
      </c>
      <c r="M53" s="31"/>
      <c r="N53" s="31"/>
      <c r="O53" s="33"/>
      <c r="P53" s="31"/>
    </row>
    <row r="54" customFormat="false" ht="32.8" hidden="false" customHeight="false" outlineLevel="0" collapsed="false">
      <c r="A54" s="28" t="n">
        <v>53</v>
      </c>
      <c r="B54" s="28" t="s">
        <v>385</v>
      </c>
      <c r="C54" s="28" t="s">
        <v>392</v>
      </c>
      <c r="D54" s="28" t="s">
        <v>72</v>
      </c>
      <c r="E54" s="28" t="s">
        <v>393</v>
      </c>
      <c r="F54" s="28" t="s">
        <v>394</v>
      </c>
      <c r="G54" s="28" t="s">
        <v>395</v>
      </c>
      <c r="H54" s="28" t="s">
        <v>396</v>
      </c>
      <c r="I54" s="28" t="s">
        <v>108</v>
      </c>
      <c r="J54" s="35" t="s">
        <v>121</v>
      </c>
      <c r="K54" s="28"/>
      <c r="L54" s="28" t="s">
        <v>80</v>
      </c>
      <c r="M54" s="28"/>
      <c r="N54" s="28"/>
      <c r="O54" s="30"/>
      <c r="P54" s="28"/>
    </row>
    <row r="55" customFormat="false" ht="53.7" hidden="false" customHeight="false" outlineLevel="0" collapsed="false">
      <c r="A55" s="31" t="n">
        <v>54</v>
      </c>
      <c r="B55" s="31" t="s">
        <v>385</v>
      </c>
      <c r="C55" s="31" t="s">
        <v>397</v>
      </c>
      <c r="D55" s="31" t="s">
        <v>72</v>
      </c>
      <c r="E55" s="31" t="s">
        <v>398</v>
      </c>
      <c r="F55" s="31" t="s">
        <v>399</v>
      </c>
      <c r="G55" s="31" t="s">
        <v>400</v>
      </c>
      <c r="H55" s="31" t="s">
        <v>401</v>
      </c>
      <c r="I55" s="31" t="s">
        <v>108</v>
      </c>
      <c r="J55" s="34" t="s">
        <v>121</v>
      </c>
      <c r="K55" s="31"/>
      <c r="L55" s="31" t="s">
        <v>80</v>
      </c>
      <c r="M55" s="31"/>
      <c r="N55" s="31"/>
      <c r="O55" s="33"/>
      <c r="P55" s="31"/>
    </row>
    <row r="56" customFormat="false" ht="43.25" hidden="false" customHeight="false" outlineLevel="0" collapsed="false">
      <c r="A56" s="28" t="n">
        <v>55</v>
      </c>
      <c r="B56" s="28" t="s">
        <v>385</v>
      </c>
      <c r="C56" s="28" t="s">
        <v>402</v>
      </c>
      <c r="D56" s="28" t="s">
        <v>72</v>
      </c>
      <c r="E56" s="28" t="s">
        <v>403</v>
      </c>
      <c r="F56" s="28" t="s">
        <v>404</v>
      </c>
      <c r="G56" s="28" t="s">
        <v>405</v>
      </c>
      <c r="H56" s="28" t="s">
        <v>396</v>
      </c>
      <c r="I56" s="28" t="s">
        <v>108</v>
      </c>
      <c r="J56" s="35" t="s">
        <v>121</v>
      </c>
      <c r="K56" s="28"/>
      <c r="L56" s="28" t="s">
        <v>80</v>
      </c>
      <c r="M56" s="28"/>
      <c r="N56" s="28"/>
      <c r="O56" s="30"/>
      <c r="P56" s="28"/>
    </row>
    <row r="57" customFormat="false" ht="43.25" hidden="false" customHeight="false" outlineLevel="0" collapsed="false">
      <c r="A57" s="31" t="n">
        <v>56</v>
      </c>
      <c r="B57" s="31" t="s">
        <v>385</v>
      </c>
      <c r="C57" s="31" t="s">
        <v>406</v>
      </c>
      <c r="D57" s="31" t="s">
        <v>72</v>
      </c>
      <c r="E57" s="31" t="s">
        <v>407</v>
      </c>
      <c r="F57" s="31" t="s">
        <v>408</v>
      </c>
      <c r="G57" s="31" t="s">
        <v>409</v>
      </c>
      <c r="H57" s="31" t="s">
        <v>396</v>
      </c>
      <c r="I57" s="31" t="s">
        <v>108</v>
      </c>
      <c r="J57" s="34" t="s">
        <v>121</v>
      </c>
      <c r="K57" s="31"/>
      <c r="L57" s="31" t="s">
        <v>80</v>
      </c>
      <c r="M57" s="31"/>
      <c r="N57" s="31"/>
      <c r="O57" s="33"/>
      <c r="P57" s="31"/>
    </row>
    <row r="58" customFormat="false" ht="43.25" hidden="false" customHeight="false" outlineLevel="0" collapsed="false">
      <c r="A58" s="28" t="n">
        <v>57</v>
      </c>
      <c r="B58" s="28" t="s">
        <v>385</v>
      </c>
      <c r="C58" s="28" t="s">
        <v>410</v>
      </c>
      <c r="D58" s="28" t="s">
        <v>72</v>
      </c>
      <c r="E58" s="28" t="s">
        <v>411</v>
      </c>
      <c r="F58" s="28" t="s">
        <v>412</v>
      </c>
      <c r="G58" s="28" t="s">
        <v>413</v>
      </c>
      <c r="H58" s="28" t="s">
        <v>414</v>
      </c>
      <c r="I58" s="28" t="s">
        <v>108</v>
      </c>
      <c r="J58" s="35" t="s">
        <v>121</v>
      </c>
      <c r="K58" s="28" t="s">
        <v>415</v>
      </c>
      <c r="L58" s="28" t="s">
        <v>80</v>
      </c>
      <c r="M58" s="28"/>
      <c r="N58" s="28"/>
      <c r="O58" s="30"/>
      <c r="P58" s="28"/>
    </row>
    <row r="59" customFormat="false" ht="43.25" hidden="false" customHeight="false" outlineLevel="0" collapsed="false">
      <c r="A59" s="31" t="n">
        <v>58</v>
      </c>
      <c r="B59" s="31" t="s">
        <v>385</v>
      </c>
      <c r="C59" s="31" t="s">
        <v>416</v>
      </c>
      <c r="D59" s="31" t="s">
        <v>72</v>
      </c>
      <c r="E59" s="31" t="s">
        <v>417</v>
      </c>
      <c r="F59" s="31" t="s">
        <v>418</v>
      </c>
      <c r="G59" s="31" t="s">
        <v>419</v>
      </c>
      <c r="H59" s="31" t="s">
        <v>420</v>
      </c>
      <c r="I59" s="31" t="s">
        <v>108</v>
      </c>
      <c r="J59" s="34" t="s">
        <v>121</v>
      </c>
      <c r="K59" s="31"/>
      <c r="L59" s="31" t="s">
        <v>80</v>
      </c>
      <c r="M59" s="31"/>
      <c r="N59" s="31"/>
      <c r="O59" s="33"/>
      <c r="P59" s="31"/>
    </row>
    <row r="60" customFormat="false" ht="53.7" hidden="false" customHeight="false" outlineLevel="0" collapsed="false">
      <c r="A60" s="28" t="n">
        <v>59</v>
      </c>
      <c r="B60" s="28" t="s">
        <v>385</v>
      </c>
      <c r="C60" s="28" t="s">
        <v>421</v>
      </c>
      <c r="D60" s="28" t="s">
        <v>72</v>
      </c>
      <c r="E60" s="28" t="s">
        <v>422</v>
      </c>
      <c r="F60" s="28" t="s">
        <v>423</v>
      </c>
      <c r="G60" s="28" t="s">
        <v>424</v>
      </c>
      <c r="H60" s="28" t="s">
        <v>425</v>
      </c>
      <c r="I60" s="28" t="s">
        <v>108</v>
      </c>
      <c r="J60" s="35" t="s">
        <v>121</v>
      </c>
      <c r="K60" s="28" t="s">
        <v>426</v>
      </c>
      <c r="L60" s="28" t="s">
        <v>80</v>
      </c>
      <c r="M60" s="28"/>
      <c r="N60" s="28"/>
      <c r="O60" s="30"/>
      <c r="P60" s="28"/>
    </row>
    <row r="61" customFormat="false" ht="53.7" hidden="false" customHeight="false" outlineLevel="0" collapsed="false">
      <c r="A61" s="31" t="n">
        <v>60</v>
      </c>
      <c r="B61" s="31" t="s">
        <v>427</v>
      </c>
      <c r="C61" s="31" t="s">
        <v>428</v>
      </c>
      <c r="D61" s="31" t="s">
        <v>72</v>
      </c>
      <c r="E61" s="31" t="s">
        <v>429</v>
      </c>
      <c r="F61" s="31" t="s">
        <v>430</v>
      </c>
      <c r="G61" s="31" t="s">
        <v>431</v>
      </c>
      <c r="H61" s="31" t="s">
        <v>432</v>
      </c>
      <c r="I61" s="31" t="s">
        <v>108</v>
      </c>
      <c r="J61" s="34" t="s">
        <v>121</v>
      </c>
      <c r="K61" s="31" t="s">
        <v>433</v>
      </c>
      <c r="L61" s="31" t="s">
        <v>80</v>
      </c>
      <c r="M61" s="31"/>
      <c r="N61" s="31"/>
      <c r="O61" s="33"/>
      <c r="P61" s="31"/>
    </row>
    <row r="62" customFormat="false" ht="64.15" hidden="false" customHeight="false" outlineLevel="0" collapsed="false">
      <c r="A62" s="28" t="n">
        <v>61</v>
      </c>
      <c r="B62" s="28" t="s">
        <v>427</v>
      </c>
      <c r="C62" s="28" t="s">
        <v>434</v>
      </c>
      <c r="D62" s="28" t="s">
        <v>72</v>
      </c>
      <c r="E62" s="28" t="s">
        <v>435</v>
      </c>
      <c r="F62" s="28" t="s">
        <v>436</v>
      </c>
      <c r="G62" s="28" t="s">
        <v>437</v>
      </c>
      <c r="H62" s="28" t="s">
        <v>438</v>
      </c>
      <c r="I62" s="28" t="s">
        <v>108</v>
      </c>
      <c r="J62" s="35" t="s">
        <v>121</v>
      </c>
      <c r="K62" s="28" t="s">
        <v>439</v>
      </c>
      <c r="L62" s="28" t="s">
        <v>80</v>
      </c>
      <c r="M62" s="28"/>
      <c r="N62" s="28"/>
      <c r="O62" s="30"/>
      <c r="P62" s="28"/>
    </row>
    <row r="63" customFormat="false" ht="74.6" hidden="false" customHeight="false" outlineLevel="0" collapsed="false">
      <c r="A63" s="31" t="n">
        <v>62</v>
      </c>
      <c r="B63" s="31" t="s">
        <v>427</v>
      </c>
      <c r="C63" s="31" t="s">
        <v>440</v>
      </c>
      <c r="D63" s="31" t="s">
        <v>72</v>
      </c>
      <c r="E63" s="31" t="s">
        <v>441</v>
      </c>
      <c r="F63" s="31" t="s">
        <v>442</v>
      </c>
      <c r="G63" s="31" t="s">
        <v>443</v>
      </c>
      <c r="H63" s="31" t="s">
        <v>444</v>
      </c>
      <c r="I63" s="31" t="s">
        <v>108</v>
      </c>
      <c r="J63" s="34" t="s">
        <v>121</v>
      </c>
      <c r="K63" s="31"/>
      <c r="L63" s="31" t="s">
        <v>80</v>
      </c>
      <c r="M63" s="31"/>
      <c r="N63" s="31"/>
      <c r="O63" s="33"/>
      <c r="P63" s="31"/>
    </row>
    <row r="64" customFormat="false" ht="43.25" hidden="false" customHeight="false" outlineLevel="0" collapsed="false">
      <c r="A64" s="28" t="n">
        <v>63</v>
      </c>
      <c r="B64" s="28" t="s">
        <v>427</v>
      </c>
      <c r="C64" s="28" t="s">
        <v>445</v>
      </c>
      <c r="D64" s="28" t="s">
        <v>72</v>
      </c>
      <c r="E64" s="28" t="s">
        <v>446</v>
      </c>
      <c r="F64" s="28" t="s">
        <v>447</v>
      </c>
      <c r="G64" s="28" t="s">
        <v>448</v>
      </c>
      <c r="H64" s="28" t="s">
        <v>449</v>
      </c>
      <c r="I64" s="28" t="s">
        <v>108</v>
      </c>
      <c r="J64" s="35" t="s">
        <v>121</v>
      </c>
      <c r="K64" s="28"/>
      <c r="L64" s="28" t="s">
        <v>80</v>
      </c>
      <c r="M64" s="28"/>
      <c r="N64" s="28"/>
      <c r="O64" s="30"/>
      <c r="P64" s="28"/>
    </row>
    <row r="65" customFormat="false" ht="53.7" hidden="false" customHeight="false" outlineLevel="0" collapsed="false">
      <c r="A65" s="31" t="n">
        <v>64</v>
      </c>
      <c r="B65" s="31" t="s">
        <v>427</v>
      </c>
      <c r="C65" s="31" t="s">
        <v>450</v>
      </c>
      <c r="D65" s="31" t="s">
        <v>72</v>
      </c>
      <c r="E65" s="31" t="s">
        <v>451</v>
      </c>
      <c r="F65" s="31" t="s">
        <v>452</v>
      </c>
      <c r="G65" s="31" t="s">
        <v>453</v>
      </c>
      <c r="H65" s="31" t="s">
        <v>454</v>
      </c>
      <c r="I65" s="31" t="s">
        <v>108</v>
      </c>
      <c r="J65" s="34" t="s">
        <v>196</v>
      </c>
      <c r="K65" s="31"/>
      <c r="L65" s="31" t="s">
        <v>80</v>
      </c>
      <c r="M65" s="31"/>
      <c r="N65" s="31"/>
      <c r="O65" s="33"/>
      <c r="P65" s="31"/>
    </row>
    <row r="66" customFormat="false" ht="53.7" hidden="false" customHeight="false" outlineLevel="0" collapsed="false">
      <c r="A66" s="28" t="n">
        <v>65</v>
      </c>
      <c r="B66" s="28" t="s">
        <v>427</v>
      </c>
      <c r="C66" s="28" t="s">
        <v>455</v>
      </c>
      <c r="D66" s="28" t="s">
        <v>72</v>
      </c>
      <c r="E66" s="28" t="s">
        <v>456</v>
      </c>
      <c r="F66" s="28" t="s">
        <v>457</v>
      </c>
      <c r="G66" s="28" t="s">
        <v>458</v>
      </c>
      <c r="H66" s="28" t="s">
        <v>459</v>
      </c>
      <c r="I66" s="28" t="s">
        <v>108</v>
      </c>
      <c r="J66" s="35" t="s">
        <v>196</v>
      </c>
      <c r="K66" s="28"/>
      <c r="L66" s="28" t="s">
        <v>80</v>
      </c>
      <c r="M66" s="28"/>
      <c r="N66" s="28"/>
      <c r="O66" s="30"/>
      <c r="P66" s="28"/>
    </row>
    <row r="67" customFormat="false" ht="64.15" hidden="false" customHeight="false" outlineLevel="0" collapsed="false">
      <c r="A67" s="31" t="n">
        <v>66</v>
      </c>
      <c r="B67" s="31" t="s">
        <v>427</v>
      </c>
      <c r="C67" s="31" t="s">
        <v>460</v>
      </c>
      <c r="D67" s="31" t="s">
        <v>72</v>
      </c>
      <c r="E67" s="31" t="s">
        <v>461</v>
      </c>
      <c r="F67" s="31" t="s">
        <v>462</v>
      </c>
      <c r="G67" s="31" t="s">
        <v>463</v>
      </c>
      <c r="H67" s="31" t="s">
        <v>464</v>
      </c>
      <c r="I67" s="31" t="s">
        <v>108</v>
      </c>
      <c r="J67" s="34" t="s">
        <v>196</v>
      </c>
      <c r="K67" s="31"/>
      <c r="L67" s="31" t="s">
        <v>80</v>
      </c>
      <c r="M67" s="31"/>
      <c r="N67" s="31"/>
      <c r="O67" s="33"/>
      <c r="P67" s="31"/>
    </row>
    <row r="68" customFormat="false" ht="43.25" hidden="false" customHeight="false" outlineLevel="0" collapsed="false">
      <c r="A68" s="28" t="n">
        <v>67</v>
      </c>
      <c r="B68" s="28" t="s">
        <v>427</v>
      </c>
      <c r="C68" s="28" t="s">
        <v>465</v>
      </c>
      <c r="D68" s="28" t="s">
        <v>72</v>
      </c>
      <c r="E68" s="28" t="s">
        <v>466</v>
      </c>
      <c r="F68" s="28" t="s">
        <v>467</v>
      </c>
      <c r="G68" s="28" t="s">
        <v>468</v>
      </c>
      <c r="H68" s="28" t="s">
        <v>469</v>
      </c>
      <c r="I68" s="28" t="s">
        <v>108</v>
      </c>
      <c r="J68" s="35" t="s">
        <v>196</v>
      </c>
      <c r="K68" s="28"/>
      <c r="L68" s="28" t="s">
        <v>80</v>
      </c>
      <c r="M68" s="28"/>
      <c r="N68" s="28"/>
      <c r="O68" s="30"/>
      <c r="P68" s="28"/>
    </row>
    <row r="69" customFormat="false" ht="53.7" hidden="false" customHeight="false" outlineLevel="0" collapsed="false">
      <c r="A69" s="31" t="n">
        <v>68</v>
      </c>
      <c r="B69" s="31" t="s">
        <v>470</v>
      </c>
      <c r="C69" s="31" t="s">
        <v>471</v>
      </c>
      <c r="D69" s="31" t="s">
        <v>472</v>
      </c>
      <c r="E69" s="31" t="s">
        <v>473</v>
      </c>
      <c r="F69" s="31" t="s">
        <v>474</v>
      </c>
      <c r="G69" s="31" t="s">
        <v>475</v>
      </c>
      <c r="H69" s="31" t="s">
        <v>476</v>
      </c>
      <c r="I69" s="31" t="s">
        <v>108</v>
      </c>
      <c r="J69" s="32" t="s">
        <v>78</v>
      </c>
      <c r="K69" s="31" t="s">
        <v>477</v>
      </c>
      <c r="L69" s="31" t="s">
        <v>80</v>
      </c>
      <c r="M69" s="31"/>
      <c r="N69" s="31"/>
      <c r="O69" s="33"/>
      <c r="P69" s="31"/>
    </row>
    <row r="70" customFormat="false" ht="85.05" hidden="false" customHeight="false" outlineLevel="0" collapsed="false">
      <c r="A70" s="28" t="n">
        <v>69</v>
      </c>
      <c r="B70" s="28" t="s">
        <v>470</v>
      </c>
      <c r="C70" s="28" t="s">
        <v>478</v>
      </c>
      <c r="D70" s="28" t="s">
        <v>479</v>
      </c>
      <c r="E70" s="28" t="s">
        <v>480</v>
      </c>
      <c r="F70" s="28" t="s">
        <v>481</v>
      </c>
      <c r="G70" s="28" t="s">
        <v>482</v>
      </c>
      <c r="H70" s="28" t="s">
        <v>483</v>
      </c>
      <c r="I70" s="28" t="s">
        <v>484</v>
      </c>
      <c r="J70" s="35" t="s">
        <v>121</v>
      </c>
      <c r="K70" s="28" t="s">
        <v>485</v>
      </c>
      <c r="L70" s="28" t="s">
        <v>80</v>
      </c>
      <c r="M70" s="28"/>
      <c r="N70" s="28"/>
      <c r="O70" s="30"/>
      <c r="P70" s="28"/>
    </row>
  </sheetData>
  <autoFilter ref="A1:P70"/>
  <conditionalFormatting sqref="L2:L70">
    <cfRule type="cellIs" priority="2" operator="equal" aboveAverage="0" equalAverage="0" bottom="0" percent="0" rank="0" text="" dxfId="5">
      <formula>"Met"</formula>
    </cfRule>
    <cfRule type="cellIs" priority="3" operator="equal" aboveAverage="0" equalAverage="0" bottom="0" percent="0" rank="0" text="" dxfId="6">
      <formula>"Partly met"</formula>
    </cfRule>
    <cfRule type="cellIs" priority="4" operator="equal" aboveAverage="0" equalAverage="0" bottom="0" percent="0" rank="0" text="" dxfId="7">
      <formula>"Not met"</formula>
    </cfRule>
    <cfRule type="cellIs" priority="5" operator="equal" aboveAverage="0" equalAverage="0" bottom="0" percent="0" rank="0" text="" dxfId="8">
      <formula>"Not applicable"</formula>
    </cfRule>
  </conditionalFormatting>
  <dataValidations count="1">
    <dataValidation allowBlank="true" error="Choose a value from the list" errorStyle="stop" errorTitle="Not on the list" operator="between" showDropDown="false" showErrorMessage="false" showInputMessage="false" sqref="L2:L70" type="list">
      <formula1>"Met,Partly met,Not met,Not applicable,Not checked"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 min="3" style="0" width="16"/>
  </cols>
  <sheetData>
    <row r="2" customFormat="false" ht="18.55" hidden="false" customHeight="false" outlineLevel="0" collapsed="false">
      <c r="B2" s="21" t="s">
        <v>486</v>
      </c>
    </row>
    <row r="3" customFormat="false" ht="15" hidden="false" customHeight="false" outlineLevel="0" collapsed="false">
      <c r="B3" s="22" t="s">
        <v>487</v>
      </c>
    </row>
    <row r="5" customFormat="false" ht="15" hidden="false" customHeight="false" outlineLevel="0" collapsed="false">
      <c r="B5" s="6" t="s">
        <v>488</v>
      </c>
    </row>
    <row r="6" customFormat="false" ht="15" hidden="false" customHeight="false" outlineLevel="0" collapsed="false">
      <c r="B6" s="36" t="s">
        <v>489</v>
      </c>
      <c r="C6" s="37" t="n">
        <f aca="false">COUNTA(Checklist!$C$2:$C$70)</f>
        <v>69</v>
      </c>
    </row>
    <row r="7" customFormat="false" ht="15" hidden="false" customHeight="false" outlineLevel="0" collapsed="false">
      <c r="B7" s="36" t="s">
        <v>490</v>
      </c>
      <c r="C7" s="37" t="n">
        <f aca="false">COUNTIF(Checklist!$L$2:$L$70,"Met")</f>
        <v>0</v>
      </c>
    </row>
    <row r="8" customFormat="false" ht="15" hidden="false" customHeight="false" outlineLevel="0" collapsed="false">
      <c r="B8" s="36" t="s">
        <v>491</v>
      </c>
      <c r="C8" s="37" t="n">
        <f aca="false">COUNTIF(Checklist!$L$2:$L$70,"Partly met")</f>
        <v>0</v>
      </c>
    </row>
    <row r="9" customFormat="false" ht="15" hidden="false" customHeight="false" outlineLevel="0" collapsed="false">
      <c r="B9" s="36" t="s">
        <v>492</v>
      </c>
      <c r="C9" s="37" t="n">
        <f aca="false">COUNTIF(Checklist!$L$2:$L$70,"Not met")</f>
        <v>0</v>
      </c>
    </row>
    <row r="10" customFormat="false" ht="15" hidden="false" customHeight="false" outlineLevel="0" collapsed="false">
      <c r="B10" s="36" t="s">
        <v>493</v>
      </c>
      <c r="C10" s="37" t="n">
        <f aca="false">COUNTIF(Checklist!$L$2:$L$70,"Not applicable")</f>
        <v>0</v>
      </c>
    </row>
    <row r="11" customFormat="false" ht="15" hidden="false" customHeight="false" outlineLevel="0" collapsed="false">
      <c r="B11" s="36" t="s">
        <v>80</v>
      </c>
      <c r="C11" s="37" t="n">
        <f aca="false">COUNTIF(Checklist!$L$2:$L$70,"Not checked")</f>
        <v>69</v>
      </c>
    </row>
    <row r="12" customFormat="false" ht="15" hidden="false" customHeight="false" outlineLevel="0" collapsed="false">
      <c r="B12" s="36" t="s">
        <v>494</v>
      </c>
      <c r="C12" s="38" t="n">
        <f aca="false">IFERROR(ROUND(COUNTIF(Checklist!$L$2:$L$70,"Met")/(COUNTA(Checklist!$C$2:$C$70)-COUNTIF(Checklist!$L$2:$L$70,"Not applicable")),2),0)</f>
        <v>0</v>
      </c>
    </row>
    <row r="13" customFormat="false" ht="27.75" hidden="false" customHeight="true" outlineLevel="0" collapsed="false">
      <c r="B13" s="39" t="s">
        <v>495</v>
      </c>
      <c r="C13" s="39"/>
      <c r="D13" s="39"/>
      <c r="E13" s="39"/>
      <c r="F13" s="39"/>
    </row>
    <row r="15" customFormat="false" ht="15" hidden="false" customHeight="false" outlineLevel="0" collapsed="false">
      <c r="B15" s="6" t="s">
        <v>496</v>
      </c>
    </row>
    <row r="16" customFormat="false" ht="27.75" hidden="false" customHeight="true" outlineLevel="0" collapsed="false">
      <c r="B16" s="40" t="s">
        <v>48</v>
      </c>
      <c r="C16" s="40" t="s">
        <v>497</v>
      </c>
      <c r="D16" s="40" t="s">
        <v>490</v>
      </c>
      <c r="E16" s="40" t="s">
        <v>492</v>
      </c>
      <c r="F16" s="40" t="s">
        <v>80</v>
      </c>
    </row>
    <row r="17" customFormat="false" ht="15" hidden="false" customHeight="false" outlineLevel="0" collapsed="false">
      <c r="B17" s="36" t="s">
        <v>78</v>
      </c>
      <c r="C17" s="37" t="n">
        <f aca="false">COUNTIF(Checklist!$J$2:$J$70,"Critical")</f>
        <v>13</v>
      </c>
      <c r="D17" s="37" t="n">
        <f aca="false">COUNTIFS(Checklist!$J$2:$J$70,"Critical",Checklist!$L$2:$L$70,"Met")</f>
        <v>0</v>
      </c>
      <c r="E17" s="37" t="n">
        <f aca="false">COUNTIFS(Checklist!$J$2:$J$70,"Critical",Checklist!$L$2:$L$70,"Not met")</f>
        <v>0</v>
      </c>
      <c r="F17" s="37" t="n">
        <f aca="false">COUNTIFS(Checklist!$J$2:$J$70,"Critical",Checklist!$L$2:$L$70,"Not checked")</f>
        <v>13</v>
      </c>
    </row>
    <row r="18" customFormat="false" ht="15" hidden="false" customHeight="false" outlineLevel="0" collapsed="false">
      <c r="B18" s="36" t="s">
        <v>121</v>
      </c>
      <c r="C18" s="37" t="n">
        <f aca="false">COUNTIF(Checklist!$J$2:$J$70,"High")</f>
        <v>39</v>
      </c>
      <c r="D18" s="37" t="n">
        <f aca="false">COUNTIFS(Checklist!$J$2:$J$70,"High",Checklist!$L$2:$L$70,"Met")</f>
        <v>0</v>
      </c>
      <c r="E18" s="37" t="n">
        <f aca="false">COUNTIFS(Checklist!$J$2:$J$70,"High",Checklist!$L$2:$L$70,"Not met")</f>
        <v>0</v>
      </c>
      <c r="F18" s="37" t="n">
        <f aca="false">COUNTIFS(Checklist!$J$2:$J$70,"High",Checklist!$L$2:$L$70,"Not checked")</f>
        <v>39</v>
      </c>
    </row>
    <row r="19" customFormat="false" ht="15" hidden="false" customHeight="false" outlineLevel="0" collapsed="false">
      <c r="B19" s="36" t="s">
        <v>196</v>
      </c>
      <c r="C19" s="37" t="n">
        <f aca="false">COUNTIF(Checklist!$J$2:$J$70,"Medium")</f>
        <v>17</v>
      </c>
      <c r="D19" s="37" t="n">
        <f aca="false">COUNTIFS(Checklist!$J$2:$J$70,"Medium",Checklist!$L$2:$L$70,"Met")</f>
        <v>0</v>
      </c>
      <c r="E19" s="37" t="n">
        <f aca="false">COUNTIFS(Checklist!$J$2:$J$70,"Medium",Checklist!$L$2:$L$70,"Not met")</f>
        <v>0</v>
      </c>
      <c r="F19" s="37" t="n">
        <f aca="false">COUNTIFS(Checklist!$J$2:$J$70,"Medium",Checklist!$L$2:$L$70,"Not checked")</f>
        <v>17</v>
      </c>
    </row>
    <row r="21" customFormat="false" ht="15" hidden="false" customHeight="false" outlineLevel="0" collapsed="false">
      <c r="B21" s="6" t="s">
        <v>498</v>
      </c>
    </row>
    <row r="22" customFormat="false" ht="27.75" hidden="false" customHeight="true" outlineLevel="0" collapsed="false">
      <c r="B22" s="40" t="s">
        <v>59</v>
      </c>
      <c r="C22" s="40" t="s">
        <v>497</v>
      </c>
      <c r="D22" s="40" t="s">
        <v>490</v>
      </c>
      <c r="E22" s="40" t="s">
        <v>491</v>
      </c>
      <c r="F22" s="40" t="s">
        <v>492</v>
      </c>
    </row>
    <row r="23" customFormat="false" ht="15" hidden="false" customHeight="false" outlineLevel="0" collapsed="false">
      <c r="B23" s="36" t="s">
        <v>70</v>
      </c>
      <c r="C23" s="37" t="n">
        <f aca="false">COUNTIF(Checklist!$B$2:$B$70,"Identity")</f>
        <v>26</v>
      </c>
      <c r="D23" s="37" t="n">
        <f aca="false">COUNTIFS(Checklist!$B$2:$B$70,"Identity",Checklist!$L$2:$L$70,"Met")</f>
        <v>0</v>
      </c>
      <c r="E23" s="37" t="n">
        <f aca="false">COUNTIFS(Checklist!$B$2:$B$70,"Identity",Checklist!$L$2:$L$70,"Partly met")</f>
        <v>0</v>
      </c>
      <c r="F23" s="37" t="n">
        <f aca="false">COUNTIFS(Checklist!$B$2:$B$70,"Identity",Checklist!$L$2:$L$70,"Not met")</f>
        <v>0</v>
      </c>
    </row>
    <row r="24" customFormat="false" ht="15" hidden="false" customHeight="false" outlineLevel="0" collapsed="false">
      <c r="B24" s="36" t="s">
        <v>226</v>
      </c>
      <c r="C24" s="37" t="n">
        <f aca="false">COUNTIF(Checklist!$B$2:$B$70,"Email")</f>
        <v>11</v>
      </c>
      <c r="D24" s="37" t="n">
        <f aca="false">COUNTIFS(Checklist!$B$2:$B$70,"Email",Checklist!$L$2:$L$70,"Met")</f>
        <v>0</v>
      </c>
      <c r="E24" s="37" t="n">
        <f aca="false">COUNTIFS(Checklist!$B$2:$B$70,"Email",Checklist!$L$2:$L$70,"Partly met")</f>
        <v>0</v>
      </c>
      <c r="F24" s="37" t="n">
        <f aca="false">COUNTIFS(Checklist!$B$2:$B$70,"Email",Checklist!$L$2:$L$70,"Not met")</f>
        <v>0</v>
      </c>
    </row>
    <row r="25" customFormat="false" ht="15" hidden="false" customHeight="false" outlineLevel="0" collapsed="false">
      <c r="B25" s="36" t="s">
        <v>290</v>
      </c>
      <c r="C25" s="37" t="n">
        <f aca="false">COUNTIF(Checklist!$B$2:$B$70,"Email security")</f>
        <v>14</v>
      </c>
      <c r="D25" s="37" t="n">
        <f aca="false">COUNTIFS(Checklist!$B$2:$B$70,"Email security",Checklist!$L$2:$L$70,"Met")</f>
        <v>0</v>
      </c>
      <c r="E25" s="37" t="n">
        <f aca="false">COUNTIFS(Checklist!$B$2:$B$70,"Email security",Checklist!$L$2:$L$70,"Partly met")</f>
        <v>0</v>
      </c>
      <c r="F25" s="37" t="n">
        <f aca="false">COUNTIFS(Checklist!$B$2:$B$70,"Email security",Checklist!$L$2:$L$70,"Not met")</f>
        <v>0</v>
      </c>
    </row>
    <row r="26" customFormat="false" ht="15" hidden="false" customHeight="false" outlineLevel="0" collapsed="false">
      <c r="B26" s="36" t="s">
        <v>385</v>
      </c>
      <c r="C26" s="37" t="n">
        <f aca="false">COUNTIF(Checklist!$B$2:$B$70,"Collaboration")</f>
        <v>8</v>
      </c>
      <c r="D26" s="37" t="n">
        <f aca="false">COUNTIFS(Checklist!$B$2:$B$70,"Collaboration",Checklist!$L$2:$L$70,"Met")</f>
        <v>0</v>
      </c>
      <c r="E26" s="37" t="n">
        <f aca="false">COUNTIFS(Checklist!$B$2:$B$70,"Collaboration",Checklist!$L$2:$L$70,"Partly met")</f>
        <v>0</v>
      </c>
      <c r="F26" s="37" t="n">
        <f aca="false">COUNTIFS(Checklist!$B$2:$B$70,"Collaboration",Checklist!$L$2:$L$70,"Not met")</f>
        <v>0</v>
      </c>
    </row>
    <row r="27" customFormat="false" ht="15" hidden="false" customHeight="false" outlineLevel="0" collapsed="false">
      <c r="B27" s="36" t="s">
        <v>427</v>
      </c>
      <c r="C27" s="37" t="n">
        <f aca="false">COUNTIF(Checklist!$B$2:$B$70,"Teams")</f>
        <v>8</v>
      </c>
      <c r="D27" s="37" t="n">
        <f aca="false">COUNTIFS(Checklist!$B$2:$B$70,"Teams",Checklist!$L$2:$L$70,"Met")</f>
        <v>0</v>
      </c>
      <c r="E27" s="37" t="n">
        <f aca="false">COUNTIFS(Checklist!$B$2:$B$70,"Teams",Checklist!$L$2:$L$70,"Partly met")</f>
        <v>0</v>
      </c>
      <c r="F27" s="37" t="n">
        <f aca="false">COUNTIFS(Checklist!$B$2:$B$70,"Teams",Checklist!$L$2:$L$70,"Not met")</f>
        <v>0</v>
      </c>
    </row>
    <row r="28" customFormat="false" ht="15" hidden="false" customHeight="false" outlineLevel="0" collapsed="false">
      <c r="B28" s="36" t="s">
        <v>470</v>
      </c>
      <c r="C28" s="37" t="n">
        <f aca="false">COUNTIF(Checklist!$B$2:$B$70,"Logging")</f>
        <v>2</v>
      </c>
      <c r="D28" s="37" t="n">
        <f aca="false">COUNTIFS(Checklist!$B$2:$B$70,"Logging",Checklist!$L$2:$L$70,"Met")</f>
        <v>0</v>
      </c>
      <c r="E28" s="37" t="n">
        <f aca="false">COUNTIFS(Checklist!$B$2:$B$70,"Logging",Checklist!$L$2:$L$70,"Partly met")</f>
        <v>0</v>
      </c>
      <c r="F28" s="37" t="n">
        <f aca="false">COUNTIFS(Checklist!$B$2:$B$70,"Logging",Checklist!$L$2:$L$70,"Not met")</f>
        <v>0</v>
      </c>
    </row>
  </sheetData>
  <mergeCells count="1">
    <mergeCell ref="B13:F1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110"/>
  </cols>
  <sheetData>
    <row r="2" customFormat="false" ht="18.55" hidden="false" customHeight="false" outlineLevel="0" collapsed="false">
      <c r="B2" s="21" t="s">
        <v>499</v>
      </c>
    </row>
    <row r="4" customFormat="false" ht="13.5" hidden="false" customHeight="true" outlineLevel="0" collapsed="false">
      <c r="B4" s="25" t="s">
        <v>500</v>
      </c>
      <c r="C4" s="24" t="s">
        <v>501</v>
      </c>
    </row>
    <row r="5" customFormat="false" ht="13.5" hidden="false" customHeight="true" outlineLevel="0" collapsed="false">
      <c r="B5" s="25" t="s">
        <v>502</v>
      </c>
      <c r="C5" s="24" t="s">
        <v>503</v>
      </c>
    </row>
    <row r="6" customFormat="false" ht="13.5" hidden="false" customHeight="true" outlineLevel="0" collapsed="false">
      <c r="B6" s="25" t="s">
        <v>504</v>
      </c>
      <c r="C6" s="24" t="s">
        <v>505</v>
      </c>
    </row>
    <row r="7" customFormat="false" ht="13.5" hidden="false" customHeight="true" outlineLevel="0" collapsed="false">
      <c r="B7" s="25" t="s">
        <v>506</v>
      </c>
      <c r="C7" s="24" t="s">
        <v>507</v>
      </c>
    </row>
    <row r="8" customFormat="false" ht="111.75" hidden="false" customHeight="true" outlineLevel="0" collapsed="false">
      <c r="B8" s="25" t="s">
        <v>508</v>
      </c>
      <c r="C8" s="24" t="s">
        <v>509</v>
      </c>
    </row>
    <row r="9" customFormat="false" ht="84" hidden="false" customHeight="true" outlineLevel="0" collapsed="false">
      <c r="B9" s="25" t="s">
        <v>510</v>
      </c>
      <c r="C9" s="24" t="s">
        <v>511</v>
      </c>
    </row>
    <row r="10" customFormat="false" ht="55.5" hidden="false" customHeight="true" outlineLevel="0" collapsed="false">
      <c r="B10" s="25" t="s">
        <v>512</v>
      </c>
      <c r="C10" s="24" t="s">
        <v>513</v>
      </c>
    </row>
    <row r="12" customFormat="false" ht="15" hidden="false" customHeight="false" outlineLevel="0" collapsed="false">
      <c r="B12" s="41" t="s">
        <v>514</v>
      </c>
    </row>
    <row r="13" customFormat="false" ht="15" hidden="false" customHeight="false" outlineLevel="0" collapsed="false">
      <c r="C13" s="42" t="s">
        <v>515</v>
      </c>
    </row>
    <row r="14" customFormat="false" ht="15" hidden="false" customHeight="false" outlineLevel="0" collapsed="false">
      <c r="C14" s="42" t="s">
        <v>516</v>
      </c>
    </row>
    <row r="15" customFormat="false" ht="15" hidden="false" customHeight="false" outlineLevel="0" collapsed="false">
      <c r="C15" s="42" t="s">
        <v>517</v>
      </c>
    </row>
    <row r="16" customFormat="false" ht="15" hidden="false" customHeight="false" outlineLevel="0" collapsed="false">
      <c r="C16" s="42" t="s">
        <v>518</v>
      </c>
    </row>
    <row r="17" customFormat="false" ht="15" hidden="false" customHeight="false" outlineLevel="0" collapsed="false">
      <c r="C17" s="42" t="s">
        <v>519</v>
      </c>
    </row>
    <row r="18" customFormat="false" ht="15" hidden="false" customHeight="false" outlineLevel="0" collapsed="false">
      <c r="C18" s="42" t="s">
        <v>520</v>
      </c>
    </row>
    <row r="19" customFormat="false" ht="15" hidden="false" customHeight="false" outlineLevel="0" collapsed="false">
      <c r="C19" s="42" t="s">
        <v>521</v>
      </c>
    </row>
    <row r="20" customFormat="false" ht="15" hidden="false" customHeight="false" outlineLevel="0" collapsed="false">
      <c r="C20" s="42" t="s">
        <v>522</v>
      </c>
    </row>
    <row r="21" customFormat="false" ht="15" hidden="false" customHeight="false" outlineLevel="0" collapsed="false">
      <c r="C21" s="42" t="s">
        <v>523</v>
      </c>
    </row>
    <row r="22" customFormat="false" ht="15" hidden="false" customHeight="false" outlineLevel="0" collapsed="false">
      <c r="C22" s="42" t="s">
        <v>524</v>
      </c>
    </row>
    <row r="23" customFormat="false" ht="15" hidden="false" customHeight="false" outlineLevel="0" collapsed="false">
      <c r="C23" s="42" t="s">
        <v>525</v>
      </c>
    </row>
    <row r="24" customFormat="false" ht="15" hidden="false" customHeight="false" outlineLevel="0" collapsed="false">
      <c r="C24" s="42" t="s">
        <v>526</v>
      </c>
    </row>
    <row r="25" customFormat="false" ht="15" hidden="false" customHeight="false" outlineLevel="0" collapsed="false">
      <c r="C25" s="42" t="s">
        <v>527</v>
      </c>
    </row>
    <row r="26" customFormat="false" ht="15" hidden="false" customHeight="false" outlineLevel="0" collapsed="false">
      <c r="C26" s="42" t="s">
        <v>528</v>
      </c>
    </row>
    <row r="27" customFormat="false" ht="15" hidden="false" customHeight="false" outlineLevel="0" collapsed="false">
      <c r="C27" s="42" t="s">
        <v>529</v>
      </c>
    </row>
    <row r="28" customFormat="false" ht="15" hidden="false" customHeight="false" outlineLevel="0" collapsed="false">
      <c r="C28" s="42" t="s">
        <v>530</v>
      </c>
    </row>
    <row r="29" customFormat="false" ht="15" hidden="false" customHeight="false" outlineLevel="0" collapsed="false">
      <c r="C29" s="42" t="s">
        <v>531</v>
      </c>
    </row>
    <row r="30" customFormat="false" ht="15" hidden="false" customHeight="false" outlineLevel="0" collapsed="false">
      <c r="C30" s="42" t="s">
        <v>532</v>
      </c>
    </row>
    <row r="31" customFormat="false" ht="15" hidden="false" customHeight="false" outlineLevel="0" collapsed="false">
      <c r="C31" s="42" t="s">
        <v>533</v>
      </c>
    </row>
    <row r="32" customFormat="false" ht="15" hidden="false" customHeight="false" outlineLevel="0" collapsed="false">
      <c r="C32" s="42" t="s">
        <v>534</v>
      </c>
    </row>
    <row r="33" customFormat="false" ht="15" hidden="false" customHeight="false" outlineLevel="0" collapsed="false">
      <c r="C33" s="42" t="s">
        <v>535</v>
      </c>
    </row>
    <row r="34" customFormat="false" ht="15" hidden="false" customHeight="false" outlineLevel="0" collapsed="false">
      <c r="C34" s="42" t="s">
        <v>536</v>
      </c>
    </row>
    <row r="35" customFormat="false" ht="15" hidden="false" customHeight="false" outlineLevel="0" collapsed="false">
      <c r="C35" s="42" t="s">
        <v>537</v>
      </c>
    </row>
    <row r="36" customFormat="false" ht="15" hidden="false" customHeight="false" outlineLevel="0" collapsed="false">
      <c r="C36" s="42" t="s">
        <v>538</v>
      </c>
    </row>
    <row r="37" customFormat="false" ht="15" hidden="false" customHeight="false" outlineLevel="0" collapsed="false">
      <c r="C37" s="42" t="s">
        <v>539</v>
      </c>
    </row>
    <row r="38" customFormat="false" ht="15" hidden="false" customHeight="false" outlineLevel="0" collapsed="false">
      <c r="C38" s="42" t="s">
        <v>540</v>
      </c>
    </row>
    <row r="39" customFormat="false" ht="15" hidden="false" customHeight="false" outlineLevel="0" collapsed="false">
      <c r="C39" s="42" t="s">
        <v>541</v>
      </c>
    </row>
    <row r="40" customFormat="false" ht="15" hidden="false" customHeight="false" outlineLevel="0" collapsed="false">
      <c r="C40" s="42" t="s">
        <v>542</v>
      </c>
    </row>
    <row r="41" customFormat="false" ht="15" hidden="false" customHeight="false" outlineLevel="0" collapsed="false">
      <c r="C41" s="42" t="s">
        <v>543</v>
      </c>
    </row>
    <row r="42" customFormat="false" ht="15" hidden="false" customHeight="false" outlineLevel="0" collapsed="false">
      <c r="C42" s="42" t="s">
        <v>544</v>
      </c>
    </row>
    <row r="43" customFormat="false" ht="15" hidden="false" customHeight="false" outlineLevel="0" collapsed="false">
      <c r="C43" s="42" t="s">
        <v>545</v>
      </c>
    </row>
    <row r="44" customFormat="false" ht="15" hidden="false" customHeight="false" outlineLevel="0" collapsed="false">
      <c r="C44" s="42" t="s">
        <v>546</v>
      </c>
    </row>
    <row r="45" customFormat="false" ht="15" hidden="false" customHeight="false" outlineLevel="0" collapsed="false">
      <c r="C45" s="42" t="s">
        <v>547</v>
      </c>
    </row>
    <row r="46" customFormat="false" ht="15" hidden="false" customHeight="false" outlineLevel="0" collapsed="false">
      <c r="C46" s="42" t="s">
        <v>548</v>
      </c>
    </row>
    <row r="47" customFormat="false" ht="15" hidden="false" customHeight="false" outlineLevel="0" collapsed="false">
      <c r="C47" s="42" t="s">
        <v>549</v>
      </c>
    </row>
    <row r="48" customFormat="false" ht="15" hidden="false" customHeight="false" outlineLevel="0" collapsed="false">
      <c r="C48" s="42" t="s">
        <v>550</v>
      </c>
    </row>
    <row r="49" customFormat="false" ht="15" hidden="false" customHeight="false" outlineLevel="0" collapsed="false">
      <c r="C49" s="42" t="s">
        <v>551</v>
      </c>
    </row>
    <row r="50" customFormat="false" ht="15" hidden="false" customHeight="false" outlineLevel="0" collapsed="false">
      <c r="C50" s="42" t="s">
        <v>552</v>
      </c>
    </row>
    <row r="51" customFormat="false" ht="15" hidden="false" customHeight="false" outlineLevel="0" collapsed="false">
      <c r="C51" s="42" t="s">
        <v>553</v>
      </c>
    </row>
    <row r="52" customFormat="false" ht="15" hidden="false" customHeight="false" outlineLevel="0" collapsed="false">
      <c r="C52" s="42" t="s">
        <v>554</v>
      </c>
    </row>
    <row r="53" customFormat="false" ht="15" hidden="false" customHeight="false" outlineLevel="0" collapsed="false">
      <c r="C53" s="42" t="s">
        <v>555</v>
      </c>
    </row>
    <row r="54" customFormat="false" ht="15" hidden="false" customHeight="false" outlineLevel="0" collapsed="false">
      <c r="C54" s="42" t="s">
        <v>556</v>
      </c>
    </row>
    <row r="55" customFormat="false" ht="15" hidden="false" customHeight="false" outlineLevel="0" collapsed="false">
      <c r="C55" s="42" t="s">
        <v>557</v>
      </c>
    </row>
    <row r="56" customFormat="false" ht="15" hidden="false" customHeight="false" outlineLevel="0" collapsed="false">
      <c r="C56" s="42" t="s">
        <v>558</v>
      </c>
    </row>
    <row r="57" customFormat="false" ht="15" hidden="false" customHeight="false" outlineLevel="0" collapsed="false">
      <c r="C57" s="42" t="s">
        <v>559</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2026-10-16T12:00:00Z</dcterms:created>
  <dc:creator>RootGuard Security</dc:creator>
  <dc:description>Microsoft 365 Security Baseline Checklist. Where each setting lives, what secure looks like, and the export that proves it. Free to use and to share.</dc:description>
  <dc:language>en-US</dc:language>
  <cp:lastModifiedBy>RootGuard Security</cp:lastModifiedBy>
  <dcterms:modified xsi:type="dcterms:W3CDTF">2026-10-16T13:36:52Z</dcterms:modified>
  <cp:revision>0</cp:revision>
  <dc:subject>FRM-M365-001</dc:subject>
  <dc:title>Microsoft 365 Security Baseline Checklist</dc:title>
</cp:coreProperties>
</file>

<file path=docProps/custom.xml><?xml version="1.0" encoding="utf-8"?>
<Properties xmlns="http://schemas.openxmlformats.org/officeDocument/2006/custom-properties" xmlns:vt="http://schemas.openxmlformats.org/officeDocument/2006/docPropsVTypes"/>
</file>